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080" windowHeight="12780" tabRatio="694" activeTab="11"/>
  </bookViews>
  <sheets>
    <sheet name="まとめ" sheetId="1" r:id="rId1"/>
    <sheet name="シェアグラフ" sheetId="2" r:id="rId2"/>
    <sheet name="全部" sheetId="3" r:id="rId3"/>
    <sheet name="総合" sheetId="4" r:id="rId4"/>
    <sheet name="メーカー別" sheetId="5" r:id="rId5"/>
    <sheet name="パターン別" sheetId="6" r:id="rId6"/>
    <sheet name="初心者1" sheetId="7" r:id="rId7"/>
    <sheet name="一般" sheetId="8" r:id="rId8"/>
    <sheet name="エキスパート　1" sheetId="9" r:id="rId9"/>
    <sheet name="初心者　２" sheetId="10" r:id="rId10"/>
    <sheet name="ディーゼル" sheetId="11" r:id="rId11"/>
    <sheet name="エキスパート　２" sheetId="12" r:id="rId12"/>
  </sheets>
  <definedNames/>
  <calcPr fullCalcOnLoad="1"/>
</workbook>
</file>

<file path=xl/sharedStrings.xml><?xml version="1.0" encoding="utf-8"?>
<sst xmlns="http://schemas.openxmlformats.org/spreadsheetml/2006/main" count="1129" uniqueCount="282">
  <si>
    <t>５８　藤田</t>
  </si>
  <si>
    <t>BS</t>
  </si>
  <si>
    <t>GRIDⅡ</t>
  </si>
  <si>
    <t>195/55R15</t>
  </si>
  <si>
    <t>２　吉野</t>
  </si>
  <si>
    <t>DL</t>
  </si>
  <si>
    <t>FORMULA(スリック)</t>
  </si>
  <si>
    <t>195/60R14</t>
  </si>
  <si>
    <t>３　小川(英）</t>
  </si>
  <si>
    <t>BS</t>
  </si>
  <si>
    <t>RE01</t>
  </si>
  <si>
    <t>195/50R15</t>
  </si>
  <si>
    <t>９　中川</t>
  </si>
  <si>
    <t>RE01</t>
  </si>
  <si>
    <t>195/50R15</t>
  </si>
  <si>
    <t>１　田村</t>
  </si>
  <si>
    <t>Y</t>
  </si>
  <si>
    <t>DNA-GP</t>
  </si>
  <si>
    <t>185/60R14</t>
  </si>
  <si>
    <t>３０　金田（洋）</t>
  </si>
  <si>
    <t>Y</t>
  </si>
  <si>
    <t>DNA-GP</t>
  </si>
  <si>
    <t>185/60R14</t>
  </si>
  <si>
    <t>４　村上</t>
  </si>
  <si>
    <t>?</t>
  </si>
  <si>
    <t>５　酒井</t>
  </si>
  <si>
    <t>OH</t>
  </si>
  <si>
    <t>AZENIS</t>
  </si>
  <si>
    <t>195/55R15</t>
  </si>
  <si>
    <t>６　堀米</t>
  </si>
  <si>
    <t>Y</t>
  </si>
  <si>
    <t>M7R</t>
  </si>
  <si>
    <t>185/60R14</t>
  </si>
  <si>
    <t>８　根本</t>
  </si>
  <si>
    <t>BS</t>
  </si>
  <si>
    <t>RE01</t>
  </si>
  <si>
    <t>195/55R15</t>
  </si>
  <si>
    <t>６１　柳澤</t>
  </si>
  <si>
    <t>?</t>
  </si>
  <si>
    <t>７　長嶋</t>
  </si>
  <si>
    <t>タイム</t>
  </si>
  <si>
    <t>ドライバー</t>
  </si>
  <si>
    <t>ブランド</t>
  </si>
  <si>
    <t>メーカー</t>
  </si>
  <si>
    <t>サイズ</t>
  </si>
  <si>
    <t>１８　森下</t>
  </si>
  <si>
    <t>540S</t>
  </si>
  <si>
    <t>205/50R15</t>
  </si>
  <si>
    <t>１３　太田</t>
  </si>
  <si>
    <t>Y</t>
  </si>
  <si>
    <t>NEOVA</t>
  </si>
  <si>
    <t>５６　加藤（カメラ）</t>
  </si>
  <si>
    <t>２２　藤野</t>
  </si>
  <si>
    <t>１６　村山</t>
  </si>
  <si>
    <t>DNA-GP</t>
  </si>
  <si>
    <t>185/60R14</t>
  </si>
  <si>
    <t>１４　大村</t>
  </si>
  <si>
    <t>６０　大谷</t>
  </si>
  <si>
    <t>TY</t>
  </si>
  <si>
    <t>FM9R</t>
  </si>
  <si>
    <t>175/70R13</t>
  </si>
  <si>
    <t>１１　細木</t>
  </si>
  <si>
    <t>２１　土谷</t>
  </si>
  <si>
    <t>１７　飯田</t>
  </si>
  <si>
    <t>A032R</t>
  </si>
  <si>
    <t>195/60R14</t>
  </si>
  <si>
    <t>１５　竹内</t>
  </si>
  <si>
    <t>A021R</t>
  </si>
  <si>
    <t>１０　越野</t>
  </si>
  <si>
    <t>１９　金田（一）</t>
  </si>
  <si>
    <t>２０　鈴木</t>
  </si>
  <si>
    <t>M5</t>
  </si>
  <si>
    <t>一般</t>
  </si>
  <si>
    <t>２６　鴇田</t>
  </si>
  <si>
    <t>DL</t>
  </si>
  <si>
    <t>D98J</t>
  </si>
  <si>
    <t>195/55R15</t>
  </si>
  <si>
    <t>２３　北川</t>
  </si>
  <si>
    <t>D01J</t>
  </si>
  <si>
    <t>２７　宮本</t>
  </si>
  <si>
    <t>185/60R15</t>
  </si>
  <si>
    <t>SP-84R</t>
  </si>
  <si>
    <t>２４　大橋</t>
  </si>
  <si>
    <t>RE540S</t>
  </si>
  <si>
    <t>25　大貫</t>
  </si>
  <si>
    <t>２８　吉田</t>
  </si>
  <si>
    <t>?</t>
  </si>
  <si>
    <t>３７（中岡）</t>
  </si>
  <si>
    <t>３２　佐々木</t>
  </si>
  <si>
    <t>RE711</t>
  </si>
  <si>
    <t>３６　泉川</t>
  </si>
  <si>
    <t>３３　豊田</t>
  </si>
  <si>
    <t>G-GRID</t>
  </si>
  <si>
    <t>205/60R14</t>
  </si>
  <si>
    <t>３４　菅野</t>
  </si>
  <si>
    <t>FM901</t>
  </si>
  <si>
    <t>205/45R16</t>
  </si>
  <si>
    <t>３５　高坂</t>
  </si>
  <si>
    <t>３７　杉山</t>
  </si>
  <si>
    <t>４７　小川</t>
  </si>
  <si>
    <t>DNA-DB</t>
  </si>
  <si>
    <t>185/70R13</t>
  </si>
  <si>
    <t>３９　大井</t>
  </si>
  <si>
    <t>PI</t>
  </si>
  <si>
    <t>P7000</t>
  </si>
  <si>
    <t>４０　森谷（晶）</t>
  </si>
  <si>
    <t>OH</t>
  </si>
  <si>
    <t>AZENIS-ST115</t>
  </si>
  <si>
    <t>５９　白木</t>
  </si>
  <si>
    <t>MARSHAL</t>
  </si>
  <si>
    <t>３０　金田（洋）</t>
  </si>
  <si>
    <t>４６　斎木</t>
  </si>
  <si>
    <t>４５　山口</t>
  </si>
  <si>
    <t>４３　千葉</t>
  </si>
  <si>
    <t>４２　江花</t>
  </si>
  <si>
    <t>４１　肥田</t>
  </si>
  <si>
    <t>４４　柴垣</t>
  </si>
  <si>
    <t>BS,DL</t>
  </si>
  <si>
    <t>RE010,W10</t>
  </si>
  <si>
    <t>FAL-CINCERA</t>
  </si>
  <si>
    <t>165/80R13</t>
  </si>
  <si>
    <t>BF</t>
  </si>
  <si>
    <t>TOURING T/A</t>
  </si>
  <si>
    <t>195/70R14</t>
  </si>
  <si>
    <t>175/65R14</t>
  </si>
  <si>
    <t>５５　高橋</t>
  </si>
  <si>
    <t>A048R</t>
  </si>
  <si>
    <t>５３　岡野</t>
  </si>
  <si>
    <t>185/55R14</t>
  </si>
  <si>
    <t>５２　辻</t>
  </si>
  <si>
    <t>FORMULA(スリック)</t>
  </si>
  <si>
    <t>４７　小堺</t>
  </si>
  <si>
    <t>４９　岡島</t>
  </si>
  <si>
    <t>５４　森谷（徹）</t>
  </si>
  <si>
    <t>５０　黒澤</t>
  </si>
  <si>
    <t>５１　西堀</t>
  </si>
  <si>
    <t>４８　吉松</t>
  </si>
  <si>
    <t>2002　いすゞサーキット走行会　総合順位</t>
  </si>
  <si>
    <t>順位</t>
  </si>
  <si>
    <t>2002年9月8日　ヒーローしのいサーキット</t>
  </si>
  <si>
    <t>2002年9月8日　ヒーローしのいサーキット</t>
  </si>
  <si>
    <t>天候：晴れ</t>
  </si>
  <si>
    <t>天候：晴れ</t>
  </si>
  <si>
    <t>上位タイム２0台</t>
  </si>
  <si>
    <t>YOKOHAMAシェア</t>
  </si>
  <si>
    <t>YOKOHAMAシェア</t>
  </si>
  <si>
    <t>タイム</t>
  </si>
  <si>
    <t>ドライバー</t>
  </si>
  <si>
    <t>メーカー</t>
  </si>
  <si>
    <t>ブランド</t>
  </si>
  <si>
    <t>サイズ</t>
  </si>
  <si>
    <t>２　吉野</t>
  </si>
  <si>
    <t>３　小川(英）</t>
  </si>
  <si>
    <t>５８　藤田</t>
  </si>
  <si>
    <t>５　酒井</t>
  </si>
  <si>
    <t>AZENIS</t>
  </si>
  <si>
    <t>１　田村</t>
  </si>
  <si>
    <t>６　堀米</t>
  </si>
  <si>
    <t>M7R</t>
  </si>
  <si>
    <t>４　村上</t>
  </si>
  <si>
    <t>８　根本</t>
  </si>
  <si>
    <t>９　中川</t>
  </si>
  <si>
    <t>６１　柳澤</t>
  </si>
  <si>
    <t>初心者1クラス</t>
  </si>
  <si>
    <t>2002　いすゞサーキット走行会　クラス別順位</t>
  </si>
  <si>
    <t>クラス：</t>
  </si>
  <si>
    <t>クラス</t>
  </si>
  <si>
    <t>エキスパート1</t>
  </si>
  <si>
    <t>順位</t>
  </si>
  <si>
    <t>初心者2</t>
  </si>
  <si>
    <t>クラス：</t>
  </si>
  <si>
    <t>ディーゼル</t>
  </si>
  <si>
    <t>DNA-ECOS</t>
  </si>
  <si>
    <t>DNA-ECOS</t>
  </si>
  <si>
    <t>クラス:</t>
  </si>
  <si>
    <t>エキスパート2</t>
  </si>
  <si>
    <t>７　長嶋</t>
  </si>
  <si>
    <t>DNA-dB</t>
  </si>
  <si>
    <t>25</t>
  </si>
  <si>
    <t>車番</t>
  </si>
  <si>
    <t>車番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</si>
  <si>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</si>
  <si>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</si>
  <si>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</si>
  <si>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</si>
  <si>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</si>
  <si>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</si>
  <si>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</si>
  <si>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</si>
  <si>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</si>
  <si>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</si>
  <si>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</si>
  <si>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</si>
  <si>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</si>
  <si>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</si>
  <si>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</si>
  <si>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</si>
  <si>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</si>
  <si>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30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</si>
  <si>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</si>
  <si>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</si>
  <si>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</si>
  <si>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</si>
  <si>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</si>
  <si>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</si>
  <si>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</si>
  <si>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</si>
  <si>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</si>
  <si>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</si>
  <si>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</si>
  <si>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</si>
  <si>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</si>
  <si>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</si>
  <si>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</si>
  <si>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</si>
  <si>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</si>
  <si>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</si>
  <si>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</si>
  <si>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</si>
  <si>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</si>
  <si>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</si>
  <si>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</si>
  <si>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</si>
  <si>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</si>
  <si>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</si>
  <si>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</si>
  <si>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</si>
  <si>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</si>
  <si>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</si>
  <si>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</si>
  <si>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</si>
  <si>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</si>
  <si>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</si>
  <si>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</si>
  <si>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</si>
  <si>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</si>
  <si>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2002　いすゞサーキット走行会　全参加者　タイヤチェック結果</t>
  </si>
  <si>
    <t>2002　いすゞサーキット走行会　全参加者　タイヤチェック結果</t>
  </si>
  <si>
    <t>(?は未チェック)</t>
  </si>
  <si>
    <t>(?は未チェック)</t>
  </si>
  <si>
    <t>(未チェック除く)</t>
  </si>
  <si>
    <t>メーカー別</t>
  </si>
  <si>
    <t>RE010</t>
  </si>
  <si>
    <t>W10</t>
  </si>
  <si>
    <t>台数</t>
  </si>
  <si>
    <t>％</t>
  </si>
  <si>
    <t>ブランド､パターン別</t>
  </si>
  <si>
    <t>S</t>
  </si>
  <si>
    <t>S</t>
  </si>
  <si>
    <t>ＪＴ150</t>
  </si>
  <si>
    <t>ＪＴ190</t>
  </si>
  <si>
    <t>ＪＴ191Ｓ</t>
  </si>
  <si>
    <t>ＪＴ221Ｆ</t>
  </si>
  <si>
    <t>ＪＴ191Ｆ</t>
  </si>
  <si>
    <t>ＰＦ60　ＺＺ</t>
  </si>
  <si>
    <t>ＪＴ641Ｆ</t>
  </si>
  <si>
    <t>ファーゴ</t>
  </si>
  <si>
    <t>ＰＦＤ60</t>
  </si>
  <si>
    <t>ＪＲ120</t>
  </si>
  <si>
    <t>ＪＴ191Ｓ？</t>
  </si>
  <si>
    <t>（同乗4）</t>
  </si>
  <si>
    <t>（同乗5）</t>
  </si>
  <si>
    <t>紺野　勝男</t>
  </si>
  <si>
    <t>菅野　伸彦</t>
  </si>
  <si>
    <t>ベレット95</t>
  </si>
  <si>
    <t>１１７クーペ</t>
  </si>
  <si>
    <t>申込書未着</t>
  </si>
  <si>
    <t>(未チェック除く)</t>
  </si>
  <si>
    <t>ベレット95</t>
  </si>
  <si>
    <t>29　中岡</t>
  </si>
  <si>
    <t>2002　いすゞサーキット走行会　報告</t>
  </si>
  <si>
    <t>主催：EAGLE　狭山店</t>
  </si>
  <si>
    <t>①メーカーシェア</t>
  </si>
  <si>
    <r>
      <t>MARSHAL</t>
    </r>
    <r>
      <rPr>
        <sz val="11"/>
        <rFont val="ＭＳ Ｐゴシック"/>
        <family val="3"/>
      </rPr>
      <t>(KUMHO)</t>
    </r>
  </si>
  <si>
    <t>１．　タイヤチェック結果(調査台数49台中)</t>
  </si>
  <si>
    <t>(SタイヤはS)</t>
  </si>
  <si>
    <t>②パターンシェア</t>
  </si>
  <si>
    <t>シェア</t>
  </si>
  <si>
    <t>パターン</t>
  </si>
  <si>
    <t>GRIDⅡ</t>
  </si>
  <si>
    <t>※ちなみにこのコースのコースレコードは、FD3Sの改造車で44秒台とのこと。</t>
  </si>
  <si>
    <t>↑最終コーナーにて、私(56)と最速タイムの高橋氏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</si>
</sst>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0"/>
    <numFmt numFmtId="177" formatCode="0_ "/>
    <numFmt numFmtId="178" formatCode="0.0%"/>
  </numFmts>
  <fonts count="12">
    <font>
      <sz val="11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 horizontal="centerContinuous" vertical="top" wrapText="1"/>
    </xf>
    <xf numFmtId="0" fontId="1" fillId="0" borderId="7" xfId="0" applyFont="1" applyFill="1" applyBorder="1" applyAlignment="1">
      <alignment horizontal="centerContinuous" vertical="top" wrapText="1"/>
    </xf>
    <xf numFmtId="0" fontId="1" fillId="2" borderId="7" xfId="0" applyFont="1" applyFill="1" applyBorder="1" applyAlignment="1">
      <alignment horizontal="centerContinuous" vertical="top" wrapText="1"/>
    </xf>
    <xf numFmtId="0" fontId="1" fillId="2" borderId="8" xfId="0" applyFont="1" applyFill="1" applyBorder="1" applyAlignment="1">
      <alignment horizontal="centerContinuous" vertical="top" wrapText="1"/>
    </xf>
    <xf numFmtId="0" fontId="0" fillId="0" borderId="9" xfId="0" applyBorder="1" applyAlignment="1">
      <alignment/>
    </xf>
    <xf numFmtId="176" fontId="3" fillId="2" borderId="10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centerContinuous" vertical="top" wrapText="1"/>
    </xf>
    <xf numFmtId="176" fontId="3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Continuous" vertical="top" wrapText="1"/>
    </xf>
    <xf numFmtId="176" fontId="3" fillId="2" borderId="11" xfId="0" applyNumberFormat="1" applyFont="1" applyFill="1" applyBorder="1" applyAlignment="1">
      <alignment horizontal="right" vertical="top" wrapText="1"/>
    </xf>
    <xf numFmtId="0" fontId="1" fillId="2" borderId="11" xfId="0" applyFont="1" applyFill="1" applyBorder="1" applyAlignment="1">
      <alignment horizontal="centerContinuous" vertical="top" wrapText="1"/>
    </xf>
    <xf numFmtId="176" fontId="3" fillId="2" borderId="12" xfId="0" applyNumberFormat="1" applyFont="1" applyFill="1" applyBorder="1" applyAlignment="1">
      <alignment horizontal="right" vertical="top" wrapText="1"/>
    </xf>
    <xf numFmtId="0" fontId="1" fillId="2" borderId="12" xfId="0" applyFont="1" applyFill="1" applyBorder="1" applyAlignment="1">
      <alignment horizontal="centerContinuous" vertical="top" wrapText="1"/>
    </xf>
    <xf numFmtId="0" fontId="7" fillId="0" borderId="0" xfId="0" applyFont="1" applyAlignment="1">
      <alignment/>
    </xf>
    <xf numFmtId="9" fontId="8" fillId="0" borderId="0" xfId="15" applyFont="1" applyAlignment="1">
      <alignment/>
    </xf>
    <xf numFmtId="0" fontId="9" fillId="0" borderId="0" xfId="0" applyFont="1" applyAlignment="1">
      <alignment/>
    </xf>
    <xf numFmtId="9" fontId="9" fillId="0" borderId="0" xfId="15" applyFont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centerContinuous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Continuous" vertical="top" wrapText="1"/>
    </xf>
    <xf numFmtId="0" fontId="1" fillId="0" borderId="6" xfId="0" applyFont="1" applyFill="1" applyBorder="1" applyAlignment="1">
      <alignment horizontal="centerContinuous" vertical="top" wrapText="1"/>
    </xf>
    <xf numFmtId="176" fontId="3" fillId="0" borderId="12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centerContinuous" vertical="top" wrapText="1"/>
    </xf>
    <xf numFmtId="0" fontId="1" fillId="0" borderId="8" xfId="0" applyFont="1" applyFill="1" applyBorder="1" applyAlignment="1">
      <alignment horizontal="centerContinuous" vertical="top" wrapText="1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2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77" fontId="1" fillId="0" borderId="11" xfId="0" applyNumberFormat="1" applyFont="1" applyFill="1" applyBorder="1" applyAlignment="1">
      <alignment horizontal="left" vertical="top" wrapText="1"/>
    </xf>
    <xf numFmtId="177" fontId="1" fillId="2" borderId="11" xfId="0" applyNumberFormat="1" applyFont="1" applyFill="1" applyBorder="1" applyAlignment="1">
      <alignment horizontal="left" vertical="top" wrapText="1"/>
    </xf>
    <xf numFmtId="177" fontId="1" fillId="2" borderId="12" xfId="0" applyNumberFormat="1" applyFont="1" applyFill="1" applyBorder="1" applyAlignment="1">
      <alignment horizontal="left" vertical="top" wrapText="1"/>
    </xf>
    <xf numFmtId="177" fontId="1" fillId="2" borderId="10" xfId="0" applyNumberFormat="1" applyFont="1" applyFill="1" applyBorder="1" applyAlignment="1">
      <alignment horizontal="left" vertical="top" wrapText="1"/>
    </xf>
    <xf numFmtId="177" fontId="1" fillId="0" borderId="12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1" fillId="2" borderId="0" xfId="0" applyFont="1" applyFill="1" applyBorder="1" applyAlignment="1">
      <alignment horizontal="centerContinuous" vertical="top" wrapText="1"/>
    </xf>
    <xf numFmtId="176" fontId="3" fillId="0" borderId="13" xfId="0" applyNumberFormat="1" applyFont="1" applyFill="1" applyBorder="1" applyAlignment="1">
      <alignment horizontal="right" vertical="top" wrapText="1"/>
    </xf>
    <xf numFmtId="177" fontId="1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Continuous" vertical="top" wrapText="1"/>
    </xf>
    <xf numFmtId="0" fontId="1" fillId="0" borderId="14" xfId="0" applyFont="1" applyFill="1" applyBorder="1" applyAlignment="1">
      <alignment horizontal="centerContinuous" vertical="top" wrapText="1"/>
    </xf>
    <xf numFmtId="176" fontId="3" fillId="0" borderId="15" xfId="0" applyNumberFormat="1" applyFont="1" applyFill="1" applyBorder="1" applyAlignment="1">
      <alignment horizontal="right" vertical="top" wrapText="1"/>
    </xf>
    <xf numFmtId="177" fontId="1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Continuous" vertical="top" wrapText="1"/>
    </xf>
    <xf numFmtId="0" fontId="1" fillId="0" borderId="16" xfId="0" applyFont="1" applyFill="1" applyBorder="1" applyAlignment="1">
      <alignment horizontal="centerContinuous" vertical="top" wrapText="1"/>
    </xf>
    <xf numFmtId="176" fontId="3" fillId="0" borderId="9" xfId="0" applyNumberFormat="1" applyFont="1" applyFill="1" applyBorder="1" applyAlignment="1">
      <alignment horizontal="right" vertical="top" wrapText="1"/>
    </xf>
    <xf numFmtId="177" fontId="1" fillId="0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Continuous" vertical="top" wrapText="1"/>
    </xf>
    <xf numFmtId="0" fontId="1" fillId="0" borderId="2" xfId="0" applyFont="1" applyFill="1" applyBorder="1" applyAlignment="1">
      <alignment horizontal="centerContinuous" vertical="top" wrapText="1"/>
    </xf>
    <xf numFmtId="9" fontId="7" fillId="0" borderId="0" xfId="15" applyFont="1" applyAlignment="1">
      <alignment/>
    </xf>
    <xf numFmtId="0" fontId="1" fillId="2" borderId="13" xfId="0" applyFont="1" applyFill="1" applyBorder="1" applyAlignment="1">
      <alignment horizontal="centerContinuous" vertical="top" wrapText="1"/>
    </xf>
    <xf numFmtId="0" fontId="1" fillId="2" borderId="14" xfId="0" applyFont="1" applyFill="1" applyBorder="1" applyAlignment="1">
      <alignment horizontal="centerContinuous" vertical="top" wrapText="1"/>
    </xf>
    <xf numFmtId="178" fontId="1" fillId="0" borderId="7" xfId="15" applyNumberFormat="1" applyFont="1" applyFill="1" applyBorder="1" applyAlignment="1">
      <alignment horizontal="centerContinuous" vertical="top" wrapText="1"/>
    </xf>
    <xf numFmtId="178" fontId="1" fillId="0" borderId="2" xfId="15" applyNumberFormat="1" applyFont="1" applyFill="1" applyBorder="1" applyAlignment="1">
      <alignment horizontal="centerContinuous" vertical="top" wrapText="1"/>
    </xf>
    <xf numFmtId="178" fontId="1" fillId="2" borderId="6" xfId="15" applyNumberFormat="1" applyFont="1" applyFill="1" applyBorder="1" applyAlignment="1">
      <alignment horizontal="centerContinuous" vertical="top" wrapText="1"/>
    </xf>
    <xf numFmtId="178" fontId="1" fillId="2" borderId="7" xfId="15" applyNumberFormat="1" applyFont="1" applyFill="1" applyBorder="1" applyAlignment="1">
      <alignment horizontal="centerContinuous" vertical="top" wrapText="1"/>
    </xf>
    <xf numFmtId="178" fontId="1" fillId="2" borderId="14" xfId="15" applyNumberFormat="1" applyFont="1" applyFill="1" applyBorder="1" applyAlignment="1">
      <alignment horizontal="centerContinuous" vertical="top" wrapText="1"/>
    </xf>
    <xf numFmtId="178" fontId="1" fillId="0" borderId="8" xfId="15" applyNumberFormat="1" applyFont="1" applyFill="1" applyBorder="1" applyAlignment="1">
      <alignment horizontal="centerContinuous" vertical="top" wrapText="1"/>
    </xf>
    <xf numFmtId="178" fontId="1" fillId="0" borderId="13" xfId="15" applyNumberFormat="1" applyFont="1" applyFill="1" applyBorder="1" applyAlignment="1">
      <alignment horizontal="centerContinuous" vertical="top" wrapText="1"/>
    </xf>
    <xf numFmtId="178" fontId="1" fillId="0" borderId="6" xfId="15" applyNumberFormat="1" applyFont="1" applyFill="1" applyBorder="1" applyAlignment="1">
      <alignment horizontal="centerContinuous" vertical="top" wrapText="1"/>
    </xf>
    <xf numFmtId="178" fontId="1" fillId="0" borderId="14" xfId="15" applyNumberFormat="1" applyFont="1" applyFill="1" applyBorder="1" applyAlignment="1">
      <alignment horizontal="centerContinuous" vertical="top" wrapText="1"/>
    </xf>
    <xf numFmtId="178" fontId="1" fillId="0" borderId="16" xfId="15" applyNumberFormat="1" applyFont="1" applyFill="1" applyBorder="1" applyAlignment="1">
      <alignment horizontal="centerContinuous" vertical="top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1" fillId="2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/>
    </xf>
    <xf numFmtId="9" fontId="0" fillId="0" borderId="9" xfId="15" applyFont="1" applyBorder="1" applyAlignment="1">
      <alignment/>
    </xf>
    <xf numFmtId="0" fontId="0" fillId="0" borderId="9" xfId="0" applyFont="1" applyBorder="1" applyAlignment="1">
      <alignment wrapText="1"/>
    </xf>
    <xf numFmtId="9" fontId="0" fillId="0" borderId="9" xfId="15" applyBorder="1" applyAlignment="1">
      <alignment/>
    </xf>
    <xf numFmtId="0" fontId="0" fillId="0" borderId="9" xfId="0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2002いすゞ走行会タイヤシェア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メーカー別!#REF!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'メーカー別'!$I$8:$I$15</c:f>
              <c:numCache>
                <c:ptCount val="8"/>
                <c:pt idx="0">
                  <c:v>0.3541666666666667</c:v>
                </c:pt>
                <c:pt idx="1">
                  <c:v>0.3645833333333333</c:v>
                </c:pt>
                <c:pt idx="2">
                  <c:v>0.15625</c:v>
                </c:pt>
                <c:pt idx="3">
                  <c:v>0.0625</c:v>
                </c:pt>
                <c:pt idx="4">
                  <c:v>0.020833333333333332</c:v>
                </c:pt>
                <c:pt idx="5">
                  <c:v>0.020833333333333332</c:v>
                </c:pt>
                <c:pt idx="6">
                  <c:v>0.020833333333333332</c:v>
                </c:pt>
                <c:pt idx="7">
                  <c:v>0.020833333333333332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3</xdr:col>
      <xdr:colOff>0</xdr:colOff>
      <xdr:row>38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054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9</xdr:col>
      <xdr:colOff>47625</xdr:colOff>
      <xdr:row>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77075"/>
          <a:ext cx="621982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285750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0"/>
          <a:ext cx="15240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285750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5240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285750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15240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285750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15240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selection activeCell="F38" sqref="F38"/>
    </sheetView>
  </sheetViews>
  <sheetFormatPr defaultColWidth="9.00390625" defaultRowHeight="13.5"/>
  <sheetData>
    <row r="1" ht="17.25">
      <c r="A1" s="28" t="s">
        <v>270</v>
      </c>
    </row>
    <row r="2" ht="13.5">
      <c r="A2" s="5" t="s">
        <v>140</v>
      </c>
    </row>
    <row r="3" ht="13.5">
      <c r="A3" s="5" t="s">
        <v>142</v>
      </c>
    </row>
    <row r="4" ht="13.5">
      <c r="A4" t="s">
        <v>271</v>
      </c>
    </row>
    <row r="7" ht="13.5">
      <c r="A7" t="s">
        <v>274</v>
      </c>
    </row>
    <row r="8" ht="13.5">
      <c r="A8" t="s">
        <v>272</v>
      </c>
    </row>
    <row r="9" spans="1:2" ht="13.5">
      <c r="A9" s="80" t="s">
        <v>43</v>
      </c>
      <c r="B9" s="80" t="s">
        <v>277</v>
      </c>
    </row>
    <row r="10" spans="1:2" ht="13.5">
      <c r="A10" s="87" t="s">
        <v>49</v>
      </c>
      <c r="B10" s="88">
        <v>0.3541666666666667</v>
      </c>
    </row>
    <row r="11" spans="1:2" ht="13.5">
      <c r="A11" s="87" t="s">
        <v>1</v>
      </c>
      <c r="B11" s="88">
        <v>0.3645833333333333</v>
      </c>
    </row>
    <row r="12" spans="1:2" ht="13.5">
      <c r="A12" s="87" t="s">
        <v>74</v>
      </c>
      <c r="B12" s="88">
        <v>0.15625</v>
      </c>
    </row>
    <row r="13" spans="1:2" ht="13.5">
      <c r="A13" s="87" t="s">
        <v>106</v>
      </c>
      <c r="B13" s="88">
        <v>0.0625</v>
      </c>
    </row>
    <row r="14" spans="1:2" ht="13.5">
      <c r="A14" s="87" t="s">
        <v>58</v>
      </c>
      <c r="B14" s="88">
        <v>0.020833333333333332</v>
      </c>
    </row>
    <row r="15" spans="1:2" ht="27">
      <c r="A15" s="89" t="s">
        <v>273</v>
      </c>
      <c r="B15" s="88">
        <v>0.020833333333333332</v>
      </c>
    </row>
    <row r="16" spans="1:2" ht="13.5">
      <c r="A16" s="87" t="s">
        <v>103</v>
      </c>
      <c r="B16" s="88">
        <v>0.020833333333333332</v>
      </c>
    </row>
    <row r="17" spans="1:2" ht="13.5">
      <c r="A17" s="87" t="s">
        <v>121</v>
      </c>
      <c r="B17" s="88">
        <v>0.020833333333333332</v>
      </c>
    </row>
    <row r="18" spans="1:2" ht="13.5">
      <c r="A18" s="5"/>
      <c r="B18" s="5"/>
    </row>
    <row r="19" spans="1:2" ht="13.5">
      <c r="A19" s="5" t="s">
        <v>276</v>
      </c>
      <c r="B19" s="5"/>
    </row>
    <row r="20" spans="1:3" ht="13.5">
      <c r="A20" s="80" t="s">
        <v>43</v>
      </c>
      <c r="B20" s="80" t="s">
        <v>278</v>
      </c>
      <c r="C20" s="80" t="s">
        <v>277</v>
      </c>
    </row>
    <row r="21" spans="1:3" ht="13.5">
      <c r="A21" s="87" t="s">
        <v>1</v>
      </c>
      <c r="B21" s="87" t="s">
        <v>279</v>
      </c>
      <c r="C21" s="90">
        <v>0.14285714285714285</v>
      </c>
    </row>
    <row r="22" spans="1:3" ht="13.5">
      <c r="A22" s="87" t="s">
        <v>1</v>
      </c>
      <c r="B22" s="87" t="s">
        <v>13</v>
      </c>
      <c r="C22" s="90">
        <v>0.10204081632653061</v>
      </c>
    </row>
    <row r="23" spans="1:3" ht="13.5">
      <c r="A23" s="87" t="s">
        <v>49</v>
      </c>
      <c r="B23" s="87" t="s">
        <v>54</v>
      </c>
      <c r="C23" s="90">
        <v>0.08163265306122448</v>
      </c>
    </row>
    <row r="24" spans="1:3" ht="13.5">
      <c r="A24" s="15" t="s">
        <v>49</v>
      </c>
      <c r="B24" s="15" t="s">
        <v>50</v>
      </c>
      <c r="C24" s="90">
        <v>0.08163265306122448</v>
      </c>
    </row>
    <row r="25" spans="1:3" ht="13.5">
      <c r="A25" s="15" t="s">
        <v>1</v>
      </c>
      <c r="B25" s="15" t="s">
        <v>83</v>
      </c>
      <c r="C25" s="90">
        <v>0.061224489795918366</v>
      </c>
    </row>
    <row r="26" spans="1:3" ht="13.5">
      <c r="A26" s="15" t="s">
        <v>49</v>
      </c>
      <c r="B26" s="15" t="s">
        <v>67</v>
      </c>
      <c r="C26" s="90">
        <v>0.04081632653061224</v>
      </c>
    </row>
    <row r="27" spans="1:3" ht="13.5">
      <c r="A27" s="15" t="s">
        <v>49</v>
      </c>
      <c r="B27" s="15" t="s">
        <v>126</v>
      </c>
      <c r="C27" s="90">
        <v>0.04081632653061224</v>
      </c>
    </row>
    <row r="28" spans="1:3" ht="13.5">
      <c r="A28" s="15" t="s">
        <v>74</v>
      </c>
      <c r="B28" s="15" t="s">
        <v>95</v>
      </c>
      <c r="C28" s="90">
        <v>0.04081632653061224</v>
      </c>
    </row>
    <row r="29" spans="1:3" ht="27">
      <c r="A29" s="15" t="s">
        <v>74</v>
      </c>
      <c r="B29" s="91" t="s">
        <v>130</v>
      </c>
      <c r="C29" s="90">
        <v>0.04081632653061224</v>
      </c>
    </row>
    <row r="64" ht="13.5">
      <c r="A64" t="s">
        <v>281</v>
      </c>
    </row>
  </sheetData>
  <printOptions/>
  <pageMargins left="0.75" right="0.75" top="1" bottom="1" header="0.512" footer="0.512"/>
  <pageSetup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E25" sqref="E25"/>
    </sheetView>
  </sheetViews>
  <sheetFormatPr defaultColWidth="9.00390625" defaultRowHeight="13.5"/>
  <cols>
    <col min="2" max="2" width="8.125" style="0" customWidth="1"/>
    <col min="4" max="4" width="7.50390625" style="0" bestFit="1" customWidth="1"/>
    <col min="5" max="5" width="12.625" style="0" bestFit="1" customWidth="1"/>
    <col min="6" max="6" width="10.25390625" style="0" bestFit="1" customWidth="1"/>
    <col min="7" max="11" width="8.125" style="0" customWidth="1"/>
  </cols>
  <sheetData>
    <row r="1" ht="17.25">
      <c r="A1" s="28" t="s">
        <v>164</v>
      </c>
    </row>
    <row r="2" ht="13.5">
      <c r="A2" s="5" t="s">
        <v>140</v>
      </c>
    </row>
    <row r="3" ht="13.5">
      <c r="A3" s="5" t="s">
        <v>142</v>
      </c>
    </row>
    <row r="4" spans="1:6" ht="14.25">
      <c r="A4" t="s">
        <v>170</v>
      </c>
      <c r="B4" s="36" t="s">
        <v>171</v>
      </c>
      <c r="C4" s="2"/>
      <c r="D4" s="26" t="s">
        <v>145</v>
      </c>
      <c r="F4" s="27">
        <f>G19/5</f>
        <v>0.2</v>
      </c>
    </row>
    <row r="5" spans="1:6" ht="13.5">
      <c r="A5" s="6" t="s">
        <v>168</v>
      </c>
      <c r="B5" s="15" t="s">
        <v>40</v>
      </c>
      <c r="C5" s="15" t="s">
        <v>41</v>
      </c>
      <c r="D5" s="15" t="s">
        <v>43</v>
      </c>
      <c r="E5" s="15" t="s">
        <v>42</v>
      </c>
      <c r="F5" s="7" t="s">
        <v>44</v>
      </c>
    </row>
    <row r="6" spans="1:12" s="4" customFormat="1" ht="13.5">
      <c r="A6" s="8">
        <v>1</v>
      </c>
      <c r="B6" s="30">
        <v>0.0007425578703703704</v>
      </c>
      <c r="C6" s="31" t="s">
        <v>113</v>
      </c>
      <c r="D6" s="31" t="s">
        <v>117</v>
      </c>
      <c r="E6" s="31" t="s">
        <v>118</v>
      </c>
      <c r="F6" s="32" t="s">
        <v>86</v>
      </c>
      <c r="G6" s="24">
        <f aca="true" t="shared" si="0" ref="G6:G18">IF(D6="Y",1,0)</f>
        <v>0</v>
      </c>
      <c r="H6"/>
      <c r="I6"/>
      <c r="L6" s="3"/>
    </row>
    <row r="7" spans="1:12" ht="13.5">
      <c r="A7" s="9">
        <v>2</v>
      </c>
      <c r="B7" s="18">
        <v>0.0007550462962962962</v>
      </c>
      <c r="C7" s="19" t="s">
        <v>111</v>
      </c>
      <c r="D7" s="19" t="s">
        <v>106</v>
      </c>
      <c r="E7" s="19" t="s">
        <v>119</v>
      </c>
      <c r="F7" s="12" t="s">
        <v>120</v>
      </c>
      <c r="G7" s="24">
        <f t="shared" si="0"/>
        <v>0</v>
      </c>
      <c r="L7" s="1"/>
    </row>
    <row r="8" spans="1:12" ht="13.5">
      <c r="A8" s="9">
        <v>3</v>
      </c>
      <c r="B8" s="18">
        <v>0.0007551041666666666</v>
      </c>
      <c r="C8" s="19" t="s">
        <v>112</v>
      </c>
      <c r="D8" s="19" t="s">
        <v>86</v>
      </c>
      <c r="E8" s="19" t="s">
        <v>86</v>
      </c>
      <c r="F8" s="12" t="s">
        <v>86</v>
      </c>
      <c r="G8" s="24">
        <f t="shared" si="0"/>
        <v>0</v>
      </c>
      <c r="L8" s="1"/>
    </row>
    <row r="9" spans="1:12" ht="13.5">
      <c r="A9" s="9">
        <v>4</v>
      </c>
      <c r="B9" s="18">
        <v>0.0007987962962962961</v>
      </c>
      <c r="C9" s="19" t="s">
        <v>114</v>
      </c>
      <c r="D9" s="19" t="s">
        <v>1</v>
      </c>
      <c r="E9" s="19" t="s">
        <v>2</v>
      </c>
      <c r="F9" s="12" t="s">
        <v>14</v>
      </c>
      <c r="G9" s="24">
        <f t="shared" si="0"/>
        <v>0</v>
      </c>
      <c r="L9" s="1"/>
    </row>
    <row r="10" spans="1:12" ht="13.5">
      <c r="A10" s="9">
        <v>5</v>
      </c>
      <c r="B10" s="18">
        <v>0.0008001273148148148</v>
      </c>
      <c r="C10" s="19" t="s">
        <v>115</v>
      </c>
      <c r="D10" s="19" t="s">
        <v>121</v>
      </c>
      <c r="E10" s="19" t="s">
        <v>122</v>
      </c>
      <c r="F10" s="12" t="s">
        <v>123</v>
      </c>
      <c r="G10" s="24">
        <f t="shared" si="0"/>
        <v>0</v>
      </c>
      <c r="L10" s="1"/>
    </row>
    <row r="11" spans="1:12" ht="13.5">
      <c r="A11" s="9">
        <v>6</v>
      </c>
      <c r="B11" s="20">
        <v>0.000800636574074074</v>
      </c>
      <c r="C11" s="21" t="s">
        <v>116</v>
      </c>
      <c r="D11" s="21" t="s">
        <v>49</v>
      </c>
      <c r="E11" s="21" t="s">
        <v>173</v>
      </c>
      <c r="F11" s="13" t="s">
        <v>124</v>
      </c>
      <c r="G11" s="24">
        <f t="shared" si="0"/>
        <v>1</v>
      </c>
      <c r="L11" s="1"/>
    </row>
    <row r="12" spans="1:12" ht="19.5" customHeight="1">
      <c r="A12" s="9"/>
      <c r="B12" s="18"/>
      <c r="C12" s="19"/>
      <c r="D12" s="19"/>
      <c r="E12" s="19"/>
      <c r="F12" s="12"/>
      <c r="G12" s="24">
        <f t="shared" si="0"/>
        <v>0</v>
      </c>
      <c r="L12" s="1"/>
    </row>
    <row r="13" spans="1:7" ht="13.5">
      <c r="A13" s="9"/>
      <c r="B13" s="18"/>
      <c r="C13" s="19"/>
      <c r="D13" s="19"/>
      <c r="E13" s="19"/>
      <c r="F13" s="12"/>
      <c r="G13" s="24">
        <f t="shared" si="0"/>
        <v>0</v>
      </c>
    </row>
    <row r="14" spans="1:7" ht="13.5">
      <c r="A14" s="9"/>
      <c r="B14" s="18"/>
      <c r="C14" s="19"/>
      <c r="D14" s="19"/>
      <c r="E14" s="19"/>
      <c r="F14" s="12"/>
      <c r="G14" s="24">
        <f t="shared" si="0"/>
        <v>0</v>
      </c>
    </row>
    <row r="15" spans="1:7" ht="13.5">
      <c r="A15" s="9"/>
      <c r="B15" s="18"/>
      <c r="C15" s="19"/>
      <c r="D15" s="19"/>
      <c r="E15" s="19"/>
      <c r="F15" s="12"/>
      <c r="G15" s="24">
        <f t="shared" si="0"/>
        <v>0</v>
      </c>
    </row>
    <row r="16" spans="1:7" ht="13.5">
      <c r="A16" s="9"/>
      <c r="B16" s="18"/>
      <c r="C16" s="19"/>
      <c r="D16" s="19"/>
      <c r="E16" s="19"/>
      <c r="F16" s="12"/>
      <c r="G16" s="24">
        <f t="shared" si="0"/>
        <v>0</v>
      </c>
    </row>
    <row r="17" spans="1:7" ht="13.5">
      <c r="A17" s="9"/>
      <c r="B17" s="18"/>
      <c r="C17" s="19"/>
      <c r="D17" s="19"/>
      <c r="E17" s="19"/>
      <c r="F17" s="12"/>
      <c r="G17" s="24">
        <f t="shared" si="0"/>
        <v>0</v>
      </c>
    </row>
    <row r="18" spans="1:7" ht="13.5">
      <c r="A18" s="10"/>
      <c r="B18" s="33"/>
      <c r="C18" s="34"/>
      <c r="D18" s="34"/>
      <c r="E18" s="34"/>
      <c r="F18" s="35"/>
      <c r="G18" s="24">
        <f t="shared" si="0"/>
        <v>0</v>
      </c>
    </row>
    <row r="19" ht="13.5">
      <c r="G19" s="24">
        <f>SUM(G6:G18)</f>
        <v>1</v>
      </c>
    </row>
    <row r="20" spans="2:16" s="4" customFormat="1" ht="30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 password="88BF" objects="1"/>
  <printOptions/>
  <pageMargins left="0.75" right="0.75" top="1" bottom="1" header="0.512" footer="0.512"/>
  <pageSetup orientation="landscape" paperSize="9" r:id="rId2"/>
  <headerFooter alignWithMargins="0">
    <oddHeader>&amp;L&amp;A</oddHeader>
    <oddFooter>&amp;LPage &amp;P of &amp;N&amp;RAMB identification &amp;&amp; timing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4" sqref="D4"/>
    </sheetView>
  </sheetViews>
  <sheetFormatPr defaultColWidth="9.00390625" defaultRowHeight="13.5"/>
  <cols>
    <col min="2" max="2" width="8.125" style="0" customWidth="1"/>
    <col min="3" max="3" width="14.375" style="0" bestFit="1" customWidth="1"/>
    <col min="4" max="4" width="7.50390625" style="0" bestFit="1" customWidth="1"/>
    <col min="5" max="5" width="16.125" style="0" bestFit="1" customWidth="1"/>
    <col min="6" max="6" width="10.25390625" style="0" bestFit="1" customWidth="1"/>
    <col min="7" max="8" width="8.125" style="0" customWidth="1"/>
  </cols>
  <sheetData>
    <row r="1" ht="17.25">
      <c r="A1" s="28" t="s">
        <v>164</v>
      </c>
    </row>
    <row r="2" ht="13.5">
      <c r="A2" s="5" t="s">
        <v>140</v>
      </c>
    </row>
    <row r="3" ht="13.5">
      <c r="A3" s="5" t="s">
        <v>142</v>
      </c>
    </row>
    <row r="4" spans="1:6" ht="14.25">
      <c r="A4" t="s">
        <v>174</v>
      </c>
      <c r="B4" s="36" t="s">
        <v>175</v>
      </c>
      <c r="C4" s="2"/>
      <c r="D4" s="26" t="s">
        <v>145</v>
      </c>
      <c r="F4" s="27">
        <f>G19/7</f>
        <v>0.5714285714285714</v>
      </c>
    </row>
    <row r="5" spans="1:6" ht="13.5">
      <c r="A5" s="6" t="s">
        <v>168</v>
      </c>
      <c r="B5" s="15" t="s">
        <v>40</v>
      </c>
      <c r="C5" s="15" t="s">
        <v>41</v>
      </c>
      <c r="D5" s="15" t="s">
        <v>43</v>
      </c>
      <c r="E5" s="15" t="s">
        <v>42</v>
      </c>
      <c r="F5" s="7" t="s">
        <v>44</v>
      </c>
    </row>
    <row r="6" spans="1:7" ht="13.5">
      <c r="A6" s="8">
        <v>1</v>
      </c>
      <c r="B6" s="20">
        <v>0.0005868981481481481</v>
      </c>
      <c r="C6" s="21" t="s">
        <v>125</v>
      </c>
      <c r="D6" s="21" t="s">
        <v>49</v>
      </c>
      <c r="E6" s="21" t="s">
        <v>126</v>
      </c>
      <c r="F6" s="13" t="s">
        <v>76</v>
      </c>
      <c r="G6" s="24">
        <f aca="true" t="shared" si="0" ref="G6:G18">IF(D6="Y",1,0)</f>
        <v>1</v>
      </c>
    </row>
    <row r="7" spans="1:7" ht="13.5">
      <c r="A7" s="9">
        <v>2</v>
      </c>
      <c r="B7" s="20">
        <v>0.0006020717592592592</v>
      </c>
      <c r="C7" s="21" t="s">
        <v>127</v>
      </c>
      <c r="D7" s="21" t="s">
        <v>49</v>
      </c>
      <c r="E7" s="21" t="s">
        <v>126</v>
      </c>
      <c r="F7" s="13" t="s">
        <v>128</v>
      </c>
      <c r="G7" s="24">
        <f t="shared" si="0"/>
        <v>1</v>
      </c>
    </row>
    <row r="8" spans="1:7" ht="13.5">
      <c r="A8" s="9">
        <v>3</v>
      </c>
      <c r="B8" s="18">
        <v>0.0006079861111111111</v>
      </c>
      <c r="C8" s="19" t="s">
        <v>129</v>
      </c>
      <c r="D8" s="19" t="s">
        <v>74</v>
      </c>
      <c r="E8" s="19" t="s">
        <v>130</v>
      </c>
      <c r="F8" s="12" t="s">
        <v>76</v>
      </c>
      <c r="G8" s="24">
        <f t="shared" si="0"/>
        <v>0</v>
      </c>
    </row>
    <row r="9" spans="1:7" ht="13.5">
      <c r="A9" s="9">
        <v>4</v>
      </c>
      <c r="B9" s="20">
        <v>0.0006232407407407407</v>
      </c>
      <c r="C9" s="21" t="s">
        <v>51</v>
      </c>
      <c r="D9" s="21" t="s">
        <v>49</v>
      </c>
      <c r="E9" s="21" t="s">
        <v>50</v>
      </c>
      <c r="F9" s="13" t="s">
        <v>55</v>
      </c>
      <c r="G9" s="24">
        <f t="shared" si="0"/>
        <v>1</v>
      </c>
    </row>
    <row r="10" spans="1:7" ht="13.5">
      <c r="A10" s="9">
        <v>5</v>
      </c>
      <c r="B10" s="20">
        <v>0.0006239467592592592</v>
      </c>
      <c r="C10" s="21" t="s">
        <v>134</v>
      </c>
      <c r="D10" s="21" t="s">
        <v>49</v>
      </c>
      <c r="E10" s="21" t="s">
        <v>67</v>
      </c>
      <c r="F10" s="13" t="s">
        <v>60</v>
      </c>
      <c r="G10" s="24">
        <f t="shared" si="0"/>
        <v>1</v>
      </c>
    </row>
    <row r="11" spans="1:7" ht="13.5">
      <c r="A11" s="9">
        <v>6</v>
      </c>
      <c r="B11" s="18">
        <v>0.0006289699074074074</v>
      </c>
      <c r="C11" s="19" t="s">
        <v>131</v>
      </c>
      <c r="D11" s="19" t="s">
        <v>1</v>
      </c>
      <c r="E11" s="19" t="s">
        <v>13</v>
      </c>
      <c r="F11" s="12" t="s">
        <v>14</v>
      </c>
      <c r="G11" s="24">
        <f t="shared" si="0"/>
        <v>0</v>
      </c>
    </row>
    <row r="12" spans="1:9" ht="13.5">
      <c r="A12" s="9">
        <v>7</v>
      </c>
      <c r="B12" s="18">
        <v>0.0006318171296296296</v>
      </c>
      <c r="C12" s="19" t="s">
        <v>133</v>
      </c>
      <c r="D12" s="19" t="s">
        <v>86</v>
      </c>
      <c r="E12" s="19" t="s">
        <v>86</v>
      </c>
      <c r="F12" s="12" t="s">
        <v>86</v>
      </c>
      <c r="G12" s="24">
        <f t="shared" si="0"/>
        <v>0</v>
      </c>
      <c r="H12" s="4"/>
      <c r="I12" s="4"/>
    </row>
    <row r="13" spans="1:7" ht="13.5">
      <c r="A13" s="9">
        <v>8</v>
      </c>
      <c r="B13" s="18">
        <v>0.0006336342592592592</v>
      </c>
      <c r="C13" s="19" t="s">
        <v>132</v>
      </c>
      <c r="D13" s="19" t="s">
        <v>86</v>
      </c>
      <c r="E13" s="19" t="s">
        <v>86</v>
      </c>
      <c r="F13" s="12" t="s">
        <v>86</v>
      </c>
      <c r="G13" s="24">
        <f t="shared" si="0"/>
        <v>0</v>
      </c>
    </row>
    <row r="14" spans="1:7" ht="13.5">
      <c r="A14" s="9">
        <v>9</v>
      </c>
      <c r="B14" s="18">
        <v>0.0006375925925925926</v>
      </c>
      <c r="C14" s="19" t="s">
        <v>136</v>
      </c>
      <c r="D14" s="19" t="s">
        <v>86</v>
      </c>
      <c r="E14" s="19" t="s">
        <v>86</v>
      </c>
      <c r="F14" s="12" t="s">
        <v>86</v>
      </c>
      <c r="G14" s="24">
        <f t="shared" si="0"/>
        <v>0</v>
      </c>
    </row>
    <row r="15" spans="1:11" ht="13.5">
      <c r="A15" s="9">
        <v>10</v>
      </c>
      <c r="B15" s="18">
        <v>0.0006537962962962963</v>
      </c>
      <c r="C15" s="19" t="s">
        <v>135</v>
      </c>
      <c r="D15" s="19" t="s">
        <v>1</v>
      </c>
      <c r="E15" s="19" t="s">
        <v>2</v>
      </c>
      <c r="F15" s="12" t="s">
        <v>96</v>
      </c>
      <c r="G15" s="24">
        <f t="shared" si="0"/>
        <v>0</v>
      </c>
      <c r="J15" s="4"/>
      <c r="K15" s="4"/>
    </row>
    <row r="16" spans="1:7" ht="13.5">
      <c r="A16" s="9"/>
      <c r="B16" s="18"/>
      <c r="C16" s="19"/>
      <c r="D16" s="19"/>
      <c r="E16" s="19"/>
      <c r="F16" s="12"/>
      <c r="G16" s="24">
        <f t="shared" si="0"/>
        <v>0</v>
      </c>
    </row>
    <row r="17" spans="1:7" ht="13.5">
      <c r="A17" s="9"/>
      <c r="B17" s="18"/>
      <c r="C17" s="19"/>
      <c r="D17" s="19"/>
      <c r="E17" s="19"/>
      <c r="F17" s="12"/>
      <c r="G17" s="24">
        <f t="shared" si="0"/>
        <v>0</v>
      </c>
    </row>
    <row r="18" spans="1:7" ht="13.5">
      <c r="A18" s="10"/>
      <c r="B18" s="33"/>
      <c r="C18" s="34"/>
      <c r="D18" s="34"/>
      <c r="E18" s="34"/>
      <c r="F18" s="35"/>
      <c r="G18" s="24">
        <f t="shared" si="0"/>
        <v>0</v>
      </c>
    </row>
    <row r="19" ht="19.5" customHeight="1">
      <c r="G19" s="24">
        <f>SUM(G6:G18)</f>
        <v>4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8" spans="2:11" s="4" customFormat="1" ht="21" customHeight="1">
      <c r="B38"/>
      <c r="C38"/>
      <c r="D38"/>
      <c r="E38"/>
      <c r="F38"/>
      <c r="G38"/>
      <c r="H38"/>
      <c r="I38"/>
      <c r="J38"/>
      <c r="K38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 password="88BF" objects="1"/>
  <printOptions/>
  <pageMargins left="0.75" right="0.75" top="1" bottom="1" header="0.512" footer="0.512"/>
  <pageSetup orientation="landscape" paperSize="9" r:id="rId2"/>
  <headerFooter alignWithMargins="0">
    <oddHeader>&amp;L&amp;A</oddHeader>
    <oddFooter>&amp;LPage &amp;P of &amp;N&amp;RAMB identification &amp;&amp; timing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K20" sqref="K20"/>
    </sheetView>
  </sheetViews>
  <sheetFormatPr defaultColWidth="9.00390625" defaultRowHeight="13.5"/>
  <cols>
    <col min="2" max="2" width="8.00390625" style="37" bestFit="1" customWidth="1"/>
    <col min="3" max="3" width="14.375" style="37" bestFit="1" customWidth="1"/>
    <col min="4" max="4" width="9.125" style="0" bestFit="1" customWidth="1"/>
    <col min="5" max="5" width="16.125" style="0" bestFit="1" customWidth="1"/>
    <col min="6" max="6" width="10.25390625" style="0" bestFit="1" customWidth="1"/>
    <col min="7" max="7" width="9.00390625" style="5" customWidth="1"/>
  </cols>
  <sheetData>
    <row r="1" ht="17.25">
      <c r="A1" s="28" t="s">
        <v>237</v>
      </c>
    </row>
    <row r="2" spans="1:5" ht="13.5">
      <c r="A2" s="5" t="s">
        <v>140</v>
      </c>
      <c r="E2" t="s">
        <v>239</v>
      </c>
    </row>
    <row r="3" ht="13.5">
      <c r="A3" s="5" t="s">
        <v>142</v>
      </c>
    </row>
    <row r="5" spans="4:7" ht="14.25">
      <c r="D5" s="26" t="s">
        <v>145</v>
      </c>
      <c r="F5" s="27">
        <f>17/49</f>
        <v>0.3469387755102041</v>
      </c>
      <c r="G5" s="5" t="s">
        <v>267</v>
      </c>
    </row>
    <row r="6" spans="1:6" ht="13.5">
      <c r="A6" s="15" t="s">
        <v>146</v>
      </c>
      <c r="B6" s="50" t="s">
        <v>180</v>
      </c>
      <c r="C6" s="15" t="s">
        <v>147</v>
      </c>
      <c r="D6" s="15" t="s">
        <v>148</v>
      </c>
      <c r="E6" s="15" t="s">
        <v>149</v>
      </c>
      <c r="F6" s="15" t="s">
        <v>150</v>
      </c>
    </row>
    <row r="7" spans="1:7" ht="13.5">
      <c r="A7" s="16">
        <v>0.0006677314814814815</v>
      </c>
      <c r="B7" s="38">
        <v>1</v>
      </c>
      <c r="C7" s="38" t="s">
        <v>156</v>
      </c>
      <c r="D7" s="17" t="s">
        <v>16</v>
      </c>
      <c r="E7" s="17" t="s">
        <v>17</v>
      </c>
      <c r="F7" s="11" t="s">
        <v>18</v>
      </c>
      <c r="G7" s="5" t="s">
        <v>253</v>
      </c>
    </row>
    <row r="8" spans="1:7" ht="13.5">
      <c r="A8" s="18">
        <v>0.0006347800925925926</v>
      </c>
      <c r="B8" s="44">
        <v>2</v>
      </c>
      <c r="C8" s="39" t="s">
        <v>151</v>
      </c>
      <c r="D8" s="19" t="s">
        <v>5</v>
      </c>
      <c r="E8" s="19" t="s">
        <v>6</v>
      </c>
      <c r="F8" s="12" t="s">
        <v>7</v>
      </c>
      <c r="G8" s="5" t="s">
        <v>253</v>
      </c>
    </row>
    <row r="9" spans="1:7" ht="13.5">
      <c r="A9" s="18">
        <v>0.0006468402777777778</v>
      </c>
      <c r="B9" s="44">
        <v>3</v>
      </c>
      <c r="C9" s="39" t="s">
        <v>152</v>
      </c>
      <c r="D9" s="19" t="s">
        <v>9</v>
      </c>
      <c r="E9" s="19" t="s">
        <v>10</v>
      </c>
      <c r="F9" s="12" t="s">
        <v>11</v>
      </c>
      <c r="G9" s="5" t="s">
        <v>251</v>
      </c>
    </row>
    <row r="10" spans="1:7" ht="13.5">
      <c r="A10" s="18">
        <v>0.0006782060185185185</v>
      </c>
      <c r="B10" s="44">
        <v>4</v>
      </c>
      <c r="C10" s="39" t="s">
        <v>159</v>
      </c>
      <c r="D10" s="19" t="s">
        <v>24</v>
      </c>
      <c r="E10" s="19" t="s">
        <v>24</v>
      </c>
      <c r="F10" s="12" t="s">
        <v>24</v>
      </c>
      <c r="G10" s="5" t="s">
        <v>251</v>
      </c>
    </row>
    <row r="11" spans="1:7" ht="13.5">
      <c r="A11" s="18">
        <v>0.0006576273148148149</v>
      </c>
      <c r="B11" s="44">
        <v>5</v>
      </c>
      <c r="C11" s="39" t="s">
        <v>154</v>
      </c>
      <c r="D11" s="19" t="s">
        <v>26</v>
      </c>
      <c r="E11" s="19" t="s">
        <v>27</v>
      </c>
      <c r="F11" s="12" t="s">
        <v>28</v>
      </c>
      <c r="G11" s="5" t="s">
        <v>251</v>
      </c>
    </row>
    <row r="12" spans="1:7" ht="13.5">
      <c r="A12" s="20">
        <v>0.0006694560185185184</v>
      </c>
      <c r="B12" s="45">
        <v>6</v>
      </c>
      <c r="C12" s="40" t="s">
        <v>157</v>
      </c>
      <c r="D12" s="21" t="s">
        <v>30</v>
      </c>
      <c r="E12" s="21" t="s">
        <v>31</v>
      </c>
      <c r="F12" s="13" t="s">
        <v>32</v>
      </c>
      <c r="G12" s="5" t="s">
        <v>249</v>
      </c>
    </row>
    <row r="13" spans="1:7" ht="13.5">
      <c r="A13" s="18">
        <v>0.0007625231481481481</v>
      </c>
      <c r="B13" s="44">
        <v>7</v>
      </c>
      <c r="C13" s="39" t="s">
        <v>176</v>
      </c>
      <c r="D13" s="19" t="s">
        <v>1</v>
      </c>
      <c r="E13" s="19" t="s">
        <v>2</v>
      </c>
      <c r="F13" s="12" t="s">
        <v>18</v>
      </c>
      <c r="G13" s="5" t="s">
        <v>253</v>
      </c>
    </row>
    <row r="14" spans="1:7" ht="13.5">
      <c r="A14" s="18">
        <v>0.0006830787037037036</v>
      </c>
      <c r="B14" s="44">
        <v>8</v>
      </c>
      <c r="C14" s="39" t="s">
        <v>160</v>
      </c>
      <c r="D14" s="19" t="s">
        <v>34</v>
      </c>
      <c r="E14" s="19" t="s">
        <v>35</v>
      </c>
      <c r="F14" s="12" t="s">
        <v>36</v>
      </c>
      <c r="G14" s="5" t="s">
        <v>253</v>
      </c>
    </row>
    <row r="15" spans="1:7" ht="13.5">
      <c r="A15" s="18">
        <v>0.0006940856481481482</v>
      </c>
      <c r="B15" s="44">
        <v>9</v>
      </c>
      <c r="C15" s="39" t="s">
        <v>161</v>
      </c>
      <c r="D15" s="19" t="s">
        <v>1</v>
      </c>
      <c r="E15" s="19" t="s">
        <v>13</v>
      </c>
      <c r="F15" s="12" t="s">
        <v>14</v>
      </c>
      <c r="G15" s="5" t="s">
        <v>250</v>
      </c>
    </row>
    <row r="16" spans="1:7" ht="13.5">
      <c r="A16" s="18">
        <v>0.0006945254629629631</v>
      </c>
      <c r="B16" s="44">
        <v>10</v>
      </c>
      <c r="C16" s="39" t="s">
        <v>68</v>
      </c>
      <c r="D16" s="19" t="s">
        <v>1</v>
      </c>
      <c r="E16" s="19" t="s">
        <v>2</v>
      </c>
      <c r="F16" s="12" t="s">
        <v>47</v>
      </c>
      <c r="G16" s="5" t="s">
        <v>252</v>
      </c>
    </row>
    <row r="17" spans="1:7" ht="13.5">
      <c r="A17" s="20">
        <v>0.0006562962962962963</v>
      </c>
      <c r="B17" s="45">
        <v>11</v>
      </c>
      <c r="C17" s="40" t="s">
        <v>61</v>
      </c>
      <c r="D17" s="21" t="s">
        <v>49</v>
      </c>
      <c r="E17" s="21" t="s">
        <v>54</v>
      </c>
      <c r="F17" s="13" t="s">
        <v>55</v>
      </c>
      <c r="G17" s="5" t="s">
        <v>251</v>
      </c>
    </row>
    <row r="18" spans="1:7" ht="13.5">
      <c r="A18" s="22">
        <v>0.0006263541666666667</v>
      </c>
      <c r="B18" s="46">
        <v>13</v>
      </c>
      <c r="C18" s="41" t="s">
        <v>48</v>
      </c>
      <c r="D18" s="23" t="s">
        <v>49</v>
      </c>
      <c r="E18" s="23" t="s">
        <v>50</v>
      </c>
      <c r="F18" s="14" t="s">
        <v>14</v>
      </c>
      <c r="G18" s="5" t="s">
        <v>253</v>
      </c>
    </row>
    <row r="19" spans="1:7" ht="13.5">
      <c r="A19" s="30">
        <v>0.0006185069444444444</v>
      </c>
      <c r="B19" s="49">
        <v>14</v>
      </c>
      <c r="C19" s="43" t="s">
        <v>56</v>
      </c>
      <c r="D19" s="31" t="s">
        <v>1</v>
      </c>
      <c r="E19" s="31" t="s">
        <v>2</v>
      </c>
      <c r="F19" s="32" t="s">
        <v>47</v>
      </c>
      <c r="G19" s="5" t="s">
        <v>251</v>
      </c>
    </row>
    <row r="20" spans="1:7" ht="13.5">
      <c r="A20" s="20">
        <v>0.0006682407407407406</v>
      </c>
      <c r="B20" s="45">
        <v>15</v>
      </c>
      <c r="C20" s="40" t="s">
        <v>66</v>
      </c>
      <c r="D20" s="21" t="s">
        <v>49</v>
      </c>
      <c r="E20" s="21" t="s">
        <v>67</v>
      </c>
      <c r="F20" s="13" t="s">
        <v>60</v>
      </c>
      <c r="G20" s="5" t="s">
        <v>254</v>
      </c>
    </row>
    <row r="21" spans="1:7" ht="13.5">
      <c r="A21" s="20">
        <v>0.0006230671296296296</v>
      </c>
      <c r="B21" s="45">
        <v>16</v>
      </c>
      <c r="C21" s="40" t="s">
        <v>53</v>
      </c>
      <c r="D21" s="21" t="s">
        <v>49</v>
      </c>
      <c r="E21" s="21" t="s">
        <v>54</v>
      </c>
      <c r="F21" s="13" t="s">
        <v>55</v>
      </c>
      <c r="G21" s="5" t="s">
        <v>254</v>
      </c>
    </row>
    <row r="22" spans="1:7" ht="13.5">
      <c r="A22" s="20">
        <v>0.0006564699074074074</v>
      </c>
      <c r="B22" s="45">
        <v>17</v>
      </c>
      <c r="C22" s="40" t="s">
        <v>63</v>
      </c>
      <c r="D22" s="21" t="s">
        <v>49</v>
      </c>
      <c r="E22" s="21" t="s">
        <v>64</v>
      </c>
      <c r="F22" s="13" t="s">
        <v>65</v>
      </c>
      <c r="G22" s="5" t="s">
        <v>258</v>
      </c>
    </row>
    <row r="23" spans="1:7" ht="13.5">
      <c r="A23" s="18">
        <v>0.0006158912037037037</v>
      </c>
      <c r="B23" s="44">
        <v>18</v>
      </c>
      <c r="C23" s="39" t="s">
        <v>45</v>
      </c>
      <c r="D23" s="19" t="s">
        <v>1</v>
      </c>
      <c r="E23" s="19" t="s">
        <v>46</v>
      </c>
      <c r="F23" s="12" t="s">
        <v>47</v>
      </c>
      <c r="G23" s="5" t="s">
        <v>251</v>
      </c>
    </row>
    <row r="24" spans="1:7" ht="13.5">
      <c r="A24" s="18">
        <v>0.0006840277777777778</v>
      </c>
      <c r="B24" s="44">
        <v>19</v>
      </c>
      <c r="C24" s="39" t="s">
        <v>69</v>
      </c>
      <c r="D24" s="19" t="s">
        <v>1</v>
      </c>
      <c r="E24" s="19" t="s">
        <v>2</v>
      </c>
      <c r="F24" s="12" t="s">
        <v>47</v>
      </c>
      <c r="G24" s="5" t="s">
        <v>252</v>
      </c>
    </row>
    <row r="25" spans="1:7" ht="13.5">
      <c r="A25" s="20">
        <v>0.0006809837962962963</v>
      </c>
      <c r="B25" s="45">
        <f>B24+1</f>
        <v>20</v>
      </c>
      <c r="C25" s="40" t="s">
        <v>70</v>
      </c>
      <c r="D25" s="21" t="s">
        <v>49</v>
      </c>
      <c r="E25" s="21" t="s">
        <v>71</v>
      </c>
      <c r="F25" s="13" t="s">
        <v>47</v>
      </c>
      <c r="G25" s="5" t="s">
        <v>258</v>
      </c>
    </row>
    <row r="26" spans="1:7" ht="13.5">
      <c r="A26" s="20">
        <v>0.0006547569444444444</v>
      </c>
      <c r="B26" s="45">
        <f aca="true" t="shared" si="0" ref="B26:B33">B25+1</f>
        <v>21</v>
      </c>
      <c r="C26" s="40" t="s">
        <v>62</v>
      </c>
      <c r="D26" s="21" t="s">
        <v>49</v>
      </c>
      <c r="E26" s="21" t="s">
        <v>50</v>
      </c>
      <c r="F26" s="13" t="s">
        <v>14</v>
      </c>
      <c r="G26" s="5" t="s">
        <v>259</v>
      </c>
    </row>
    <row r="27" spans="1:7" ht="13.5">
      <c r="A27" s="18">
        <v>0.0006165277777777778</v>
      </c>
      <c r="B27" s="44">
        <f t="shared" si="0"/>
        <v>22</v>
      </c>
      <c r="C27" s="39" t="s">
        <v>52</v>
      </c>
      <c r="D27" s="19" t="s">
        <v>1</v>
      </c>
      <c r="E27" s="19" t="s">
        <v>46</v>
      </c>
      <c r="F27" s="12" t="s">
        <v>47</v>
      </c>
      <c r="G27" s="5" t="s">
        <v>249</v>
      </c>
    </row>
    <row r="28" spans="1:7" ht="13.5">
      <c r="A28" s="18">
        <v>0.0006123263888888889</v>
      </c>
      <c r="B28" s="44">
        <f t="shared" si="0"/>
        <v>23</v>
      </c>
      <c r="C28" s="39" t="s">
        <v>77</v>
      </c>
      <c r="D28" s="19" t="s">
        <v>74</v>
      </c>
      <c r="E28" s="19" t="s">
        <v>78</v>
      </c>
      <c r="F28" s="12" t="s">
        <v>47</v>
      </c>
      <c r="G28" s="5" t="s">
        <v>249</v>
      </c>
    </row>
    <row r="29" spans="1:7" ht="13.5">
      <c r="A29" s="18">
        <v>0.0006265046296296296</v>
      </c>
      <c r="B29" s="44">
        <f t="shared" si="0"/>
        <v>24</v>
      </c>
      <c r="C29" s="39" t="s">
        <v>82</v>
      </c>
      <c r="D29" s="19" t="s">
        <v>1</v>
      </c>
      <c r="E29" s="19" t="s">
        <v>83</v>
      </c>
      <c r="F29" s="12" t="s">
        <v>76</v>
      </c>
      <c r="G29" s="5" t="s">
        <v>250</v>
      </c>
    </row>
    <row r="30" spans="1:11" ht="13.5">
      <c r="A30" s="20">
        <v>0.0006585648148148148</v>
      </c>
      <c r="B30" s="45">
        <f t="shared" si="0"/>
        <v>25</v>
      </c>
      <c r="C30" s="40" t="s">
        <v>84</v>
      </c>
      <c r="D30" s="21" t="s">
        <v>49</v>
      </c>
      <c r="E30" s="21" t="s">
        <v>50</v>
      </c>
      <c r="F30" s="13" t="s">
        <v>76</v>
      </c>
      <c r="G30" s="5" t="s">
        <v>251</v>
      </c>
      <c r="K30" t="s">
        <v>266</v>
      </c>
    </row>
    <row r="31" spans="1:10" ht="13.5">
      <c r="A31" s="33">
        <v>0.0005935532407407407</v>
      </c>
      <c r="B31" s="48">
        <f t="shared" si="0"/>
        <v>26</v>
      </c>
      <c r="C31" s="42" t="s">
        <v>73</v>
      </c>
      <c r="D31" s="34" t="s">
        <v>74</v>
      </c>
      <c r="E31" s="34" t="s">
        <v>75</v>
      </c>
      <c r="F31" s="35" t="s">
        <v>76</v>
      </c>
      <c r="G31" s="5" t="s">
        <v>252</v>
      </c>
      <c r="H31" t="s">
        <v>260</v>
      </c>
      <c r="I31" t="s">
        <v>262</v>
      </c>
      <c r="J31" t="s">
        <v>260</v>
      </c>
    </row>
    <row r="32" spans="1:10" ht="13.5">
      <c r="A32" s="30">
        <v>0.0006291898148148148</v>
      </c>
      <c r="B32" s="49">
        <f t="shared" si="0"/>
        <v>27</v>
      </c>
      <c r="C32" s="43" t="s">
        <v>79</v>
      </c>
      <c r="D32" s="31" t="s">
        <v>74</v>
      </c>
      <c r="E32" s="31" t="s">
        <v>80</v>
      </c>
      <c r="F32" s="32" t="s">
        <v>81</v>
      </c>
      <c r="G32" s="5" t="s">
        <v>251</v>
      </c>
      <c r="H32" t="s">
        <v>261</v>
      </c>
      <c r="I32" t="s">
        <v>263</v>
      </c>
      <c r="J32" t="s">
        <v>261</v>
      </c>
    </row>
    <row r="33" spans="1:7" ht="13.5">
      <c r="A33" s="18">
        <v>0.0006560069444444444</v>
      </c>
      <c r="B33" s="44">
        <f t="shared" si="0"/>
        <v>28</v>
      </c>
      <c r="C33" s="39" t="s">
        <v>85</v>
      </c>
      <c r="D33" s="19" t="s">
        <v>86</v>
      </c>
      <c r="E33" s="19" t="s">
        <v>86</v>
      </c>
      <c r="F33" s="12" t="s">
        <v>86</v>
      </c>
      <c r="G33" s="5" t="s">
        <v>253</v>
      </c>
    </row>
    <row r="34" spans="1:7" ht="13.5">
      <c r="A34" s="18">
        <v>0.0006809953703703704</v>
      </c>
      <c r="B34" s="48">
        <v>29</v>
      </c>
      <c r="C34" s="39" t="s">
        <v>269</v>
      </c>
      <c r="D34" s="19" t="s">
        <v>1</v>
      </c>
      <c r="E34" s="19" t="s">
        <v>13</v>
      </c>
      <c r="F34" s="12" t="s">
        <v>76</v>
      </c>
      <c r="G34" s="5" t="s">
        <v>253</v>
      </c>
    </row>
    <row r="35" spans="1:7" ht="13.5">
      <c r="A35" s="20">
        <v>0.0007084143518518517</v>
      </c>
      <c r="B35" s="45">
        <v>30</v>
      </c>
      <c r="C35" s="40" t="s">
        <v>110</v>
      </c>
      <c r="D35" s="21" t="s">
        <v>49</v>
      </c>
      <c r="E35" s="21" t="s">
        <v>54</v>
      </c>
      <c r="F35" s="13" t="s">
        <v>55</v>
      </c>
      <c r="G35" s="5" t="s">
        <v>264</v>
      </c>
    </row>
    <row r="36" spans="1:7" ht="13.5">
      <c r="A36" s="20">
        <v>0.0007485763888888889</v>
      </c>
      <c r="B36" s="45">
        <v>31</v>
      </c>
      <c r="C36" s="40" t="s">
        <v>99</v>
      </c>
      <c r="D36" s="21" t="s">
        <v>49</v>
      </c>
      <c r="E36" s="21" t="s">
        <v>100</v>
      </c>
      <c r="F36" s="13" t="s">
        <v>101</v>
      </c>
      <c r="G36" s="5" t="s">
        <v>265</v>
      </c>
    </row>
    <row r="37" spans="1:7" ht="13.5">
      <c r="A37" s="18">
        <v>0.0006757060185185185</v>
      </c>
      <c r="B37" s="44">
        <v>32</v>
      </c>
      <c r="C37" s="39" t="s">
        <v>88</v>
      </c>
      <c r="D37" s="19" t="s">
        <v>1</v>
      </c>
      <c r="E37" s="19" t="s">
        <v>89</v>
      </c>
      <c r="F37" s="12" t="s">
        <v>76</v>
      </c>
      <c r="G37" s="5" t="s">
        <v>254</v>
      </c>
    </row>
    <row r="38" spans="1:7" ht="13.5">
      <c r="A38" s="18">
        <v>0.00072</v>
      </c>
      <c r="B38" s="44">
        <f aca="true" t="shared" si="1" ref="B38:B51">B37+1</f>
        <v>33</v>
      </c>
      <c r="C38" s="39" t="s">
        <v>91</v>
      </c>
      <c r="D38" s="19" t="s">
        <v>1</v>
      </c>
      <c r="E38" s="19" t="s">
        <v>92</v>
      </c>
      <c r="F38" s="12" t="s">
        <v>93</v>
      </c>
      <c r="G38" s="5" t="s">
        <v>258</v>
      </c>
    </row>
    <row r="39" spans="1:7" ht="13.5">
      <c r="A39" s="18">
        <v>0.0007042013888888888</v>
      </c>
      <c r="B39" s="44">
        <f t="shared" si="1"/>
        <v>34</v>
      </c>
      <c r="C39" s="39" t="s">
        <v>94</v>
      </c>
      <c r="D39" s="19" t="s">
        <v>74</v>
      </c>
      <c r="E39" s="19" t="s">
        <v>95</v>
      </c>
      <c r="F39" s="12" t="s">
        <v>96</v>
      </c>
      <c r="G39" s="5" t="s">
        <v>251</v>
      </c>
    </row>
    <row r="40" spans="1:7" ht="13.5">
      <c r="A40" s="30">
        <v>0.0006984375</v>
      </c>
      <c r="B40" s="49">
        <f t="shared" si="1"/>
        <v>35</v>
      </c>
      <c r="C40" s="43" t="s">
        <v>97</v>
      </c>
      <c r="D40" s="31" t="s">
        <v>74</v>
      </c>
      <c r="E40" s="31" t="s">
        <v>95</v>
      </c>
      <c r="F40" s="32" t="s">
        <v>96</v>
      </c>
      <c r="G40" s="5" t="s">
        <v>251</v>
      </c>
    </row>
    <row r="41" spans="1:7" ht="13.5">
      <c r="A41" s="18">
        <v>0.0006799421296296296</v>
      </c>
      <c r="B41" s="44">
        <f t="shared" si="1"/>
        <v>36</v>
      </c>
      <c r="C41" s="39" t="s">
        <v>90</v>
      </c>
      <c r="D41" s="19" t="s">
        <v>1</v>
      </c>
      <c r="E41" s="19" t="s">
        <v>13</v>
      </c>
      <c r="F41" s="12" t="s">
        <v>47</v>
      </c>
      <c r="G41" s="5" t="s">
        <v>252</v>
      </c>
    </row>
    <row r="42" spans="1:7" ht="13.5">
      <c r="A42" s="18">
        <v>0.0007383912037037038</v>
      </c>
      <c r="B42" s="44">
        <f t="shared" si="1"/>
        <v>37</v>
      </c>
      <c r="C42" s="39" t="s">
        <v>98</v>
      </c>
      <c r="D42" s="19" t="s">
        <v>86</v>
      </c>
      <c r="E42" s="19" t="s">
        <v>86</v>
      </c>
      <c r="F42" s="12" t="s">
        <v>86</v>
      </c>
      <c r="G42" s="5" t="s">
        <v>251</v>
      </c>
    </row>
    <row r="43" spans="1:7" ht="13.5">
      <c r="A43" s="18">
        <v>0.0007430324074074074</v>
      </c>
      <c r="B43" s="44">
        <v>39</v>
      </c>
      <c r="C43" s="39" t="s">
        <v>102</v>
      </c>
      <c r="D43" s="19" t="s">
        <v>103</v>
      </c>
      <c r="E43" s="19" t="s">
        <v>104</v>
      </c>
      <c r="F43" s="12" t="s">
        <v>47</v>
      </c>
      <c r="G43" s="5" t="s">
        <v>251</v>
      </c>
    </row>
    <row r="44" spans="1:7" ht="13.5">
      <c r="A44" s="18">
        <v>0.0007596643518518518</v>
      </c>
      <c r="B44" s="44">
        <f t="shared" si="1"/>
        <v>40</v>
      </c>
      <c r="C44" s="39" t="s">
        <v>105</v>
      </c>
      <c r="D44" s="19" t="s">
        <v>106</v>
      </c>
      <c r="E44" s="19" t="s">
        <v>107</v>
      </c>
      <c r="F44" s="12" t="s">
        <v>55</v>
      </c>
      <c r="G44" s="5" t="s">
        <v>250</v>
      </c>
    </row>
    <row r="45" spans="1:7" ht="13.5">
      <c r="A45" s="18">
        <v>0.0008001273148148148</v>
      </c>
      <c r="B45" s="44">
        <f t="shared" si="1"/>
        <v>41</v>
      </c>
      <c r="C45" s="39" t="s">
        <v>115</v>
      </c>
      <c r="D45" s="19" t="s">
        <v>121</v>
      </c>
      <c r="E45" s="19" t="s">
        <v>122</v>
      </c>
      <c r="F45" s="12" t="s">
        <v>123</v>
      </c>
      <c r="G45" s="5" t="s">
        <v>256</v>
      </c>
    </row>
    <row r="46" spans="1:7" ht="13.5">
      <c r="A46" s="18">
        <v>0.0007987962962962961</v>
      </c>
      <c r="B46" s="44">
        <f t="shared" si="1"/>
        <v>42</v>
      </c>
      <c r="C46" s="39" t="s">
        <v>114</v>
      </c>
      <c r="D46" s="19" t="s">
        <v>1</v>
      </c>
      <c r="E46" s="19" t="s">
        <v>2</v>
      </c>
      <c r="F46" s="12" t="s">
        <v>14</v>
      </c>
      <c r="G46" s="5" t="s">
        <v>255</v>
      </c>
    </row>
    <row r="47" spans="1:7" ht="13.5">
      <c r="A47" s="18">
        <v>0.0007425578703703704</v>
      </c>
      <c r="B47" s="44">
        <f t="shared" si="1"/>
        <v>43</v>
      </c>
      <c r="C47" s="39" t="s">
        <v>113</v>
      </c>
      <c r="D47" s="19" t="s">
        <v>117</v>
      </c>
      <c r="E47" s="19" t="s">
        <v>118</v>
      </c>
      <c r="F47" s="12" t="s">
        <v>86</v>
      </c>
      <c r="G47" s="5" t="s">
        <v>255</v>
      </c>
    </row>
    <row r="48" spans="1:7" ht="13.5">
      <c r="A48" s="20">
        <v>0.000800636574074074</v>
      </c>
      <c r="B48" s="45">
        <f t="shared" si="1"/>
        <v>44</v>
      </c>
      <c r="C48" s="40" t="s">
        <v>116</v>
      </c>
      <c r="D48" s="21" t="s">
        <v>49</v>
      </c>
      <c r="E48" s="21" t="s">
        <v>173</v>
      </c>
      <c r="F48" s="13" t="s">
        <v>124</v>
      </c>
      <c r="G48" s="5" t="s">
        <v>257</v>
      </c>
    </row>
    <row r="49" spans="1:7" ht="13.5">
      <c r="A49" s="18">
        <v>0.0007551041666666666</v>
      </c>
      <c r="B49" s="44">
        <f t="shared" si="1"/>
        <v>45</v>
      </c>
      <c r="C49" s="39" t="s">
        <v>112</v>
      </c>
      <c r="D49" s="19" t="s">
        <v>86</v>
      </c>
      <c r="E49" s="19" t="s">
        <v>86</v>
      </c>
      <c r="F49" s="12" t="s">
        <v>86</v>
      </c>
      <c r="G49" s="5" t="s">
        <v>255</v>
      </c>
    </row>
    <row r="50" spans="1:7" ht="13.5">
      <c r="A50" s="30">
        <v>0.0007550462962962962</v>
      </c>
      <c r="B50" s="49">
        <f t="shared" si="1"/>
        <v>46</v>
      </c>
      <c r="C50" s="43" t="s">
        <v>111</v>
      </c>
      <c r="D50" s="31" t="s">
        <v>106</v>
      </c>
      <c r="E50" s="31" t="s">
        <v>119</v>
      </c>
      <c r="F50" s="32" t="s">
        <v>120</v>
      </c>
      <c r="G50" s="5" t="s">
        <v>257</v>
      </c>
    </row>
    <row r="51" spans="1:7" ht="13.5">
      <c r="A51" s="18">
        <v>0.0006289699074074074</v>
      </c>
      <c r="B51" s="49">
        <f t="shared" si="1"/>
        <v>47</v>
      </c>
      <c r="C51" s="39" t="s">
        <v>131</v>
      </c>
      <c r="D51" s="19" t="s">
        <v>1</v>
      </c>
      <c r="E51" s="19" t="s">
        <v>13</v>
      </c>
      <c r="F51" s="12" t="s">
        <v>14</v>
      </c>
      <c r="G51" s="5" t="s">
        <v>251</v>
      </c>
    </row>
    <row r="52" spans="1:7" ht="13.5">
      <c r="A52" s="18">
        <v>0.0006375925925925926</v>
      </c>
      <c r="B52" s="44">
        <v>48</v>
      </c>
      <c r="C52" s="39" t="s">
        <v>136</v>
      </c>
      <c r="D52" s="19" t="s">
        <v>86</v>
      </c>
      <c r="E52" s="19" t="s">
        <v>86</v>
      </c>
      <c r="F52" s="12" t="s">
        <v>86</v>
      </c>
      <c r="G52" s="5" t="s">
        <v>249</v>
      </c>
    </row>
    <row r="53" spans="1:7" ht="13.5">
      <c r="A53" s="18">
        <v>0.0006336342592592592</v>
      </c>
      <c r="B53" s="44">
        <f aca="true" t="shared" si="2" ref="B53:B60">B52+1</f>
        <v>49</v>
      </c>
      <c r="C53" s="39" t="s">
        <v>132</v>
      </c>
      <c r="D53" s="19" t="s">
        <v>86</v>
      </c>
      <c r="E53" s="19" t="s">
        <v>86</v>
      </c>
      <c r="F53" s="12" t="s">
        <v>86</v>
      </c>
      <c r="G53" s="5" t="s">
        <v>250</v>
      </c>
    </row>
    <row r="54" spans="1:7" ht="13.5">
      <c r="A54" s="20">
        <v>0.0006239467592592592</v>
      </c>
      <c r="B54" s="45">
        <f t="shared" si="2"/>
        <v>50</v>
      </c>
      <c r="C54" s="40" t="s">
        <v>134</v>
      </c>
      <c r="D54" s="21" t="s">
        <v>49</v>
      </c>
      <c r="E54" s="21" t="s">
        <v>67</v>
      </c>
      <c r="F54" s="13" t="s">
        <v>60</v>
      </c>
      <c r="G54" s="5" t="s">
        <v>254</v>
      </c>
    </row>
    <row r="55" spans="1:7" ht="13.5">
      <c r="A55" s="18">
        <v>0.0006537962962962963</v>
      </c>
      <c r="B55" s="44">
        <f t="shared" si="2"/>
        <v>51</v>
      </c>
      <c r="C55" s="39" t="s">
        <v>135</v>
      </c>
      <c r="D55" s="19" t="s">
        <v>1</v>
      </c>
      <c r="E55" s="19" t="s">
        <v>2</v>
      </c>
      <c r="F55" s="12" t="s">
        <v>96</v>
      </c>
      <c r="G55" s="5" t="s">
        <v>251</v>
      </c>
    </row>
    <row r="56" spans="1:7" ht="13.5">
      <c r="A56" s="18">
        <v>0.0006079861111111111</v>
      </c>
      <c r="B56" s="44">
        <f t="shared" si="2"/>
        <v>52</v>
      </c>
      <c r="C56" s="39" t="s">
        <v>129</v>
      </c>
      <c r="D56" s="19" t="s">
        <v>74</v>
      </c>
      <c r="E56" s="19" t="s">
        <v>130</v>
      </c>
      <c r="F56" s="12" t="s">
        <v>76</v>
      </c>
      <c r="G56" s="5" t="s">
        <v>254</v>
      </c>
    </row>
    <row r="57" spans="1:7" ht="13.5">
      <c r="A57" s="20">
        <v>0.0006020717592592592</v>
      </c>
      <c r="B57" s="45">
        <f t="shared" si="2"/>
        <v>53</v>
      </c>
      <c r="C57" s="40" t="s">
        <v>127</v>
      </c>
      <c r="D57" s="21" t="s">
        <v>49</v>
      </c>
      <c r="E57" s="21" t="s">
        <v>126</v>
      </c>
      <c r="F57" s="13" t="s">
        <v>128</v>
      </c>
      <c r="G57" s="5" t="s">
        <v>254</v>
      </c>
    </row>
    <row r="58" spans="1:7" ht="13.5">
      <c r="A58" s="18">
        <v>0.0006318171296296296</v>
      </c>
      <c r="B58" s="44">
        <f t="shared" si="2"/>
        <v>54</v>
      </c>
      <c r="C58" s="39" t="s">
        <v>133</v>
      </c>
      <c r="D58" s="19" t="s">
        <v>86</v>
      </c>
      <c r="E58" s="19" t="s">
        <v>86</v>
      </c>
      <c r="F58" s="12" t="s">
        <v>86</v>
      </c>
      <c r="G58" s="5" t="s">
        <v>249</v>
      </c>
    </row>
    <row r="59" spans="1:7" ht="13.5">
      <c r="A59" s="20">
        <v>0.0005868981481481481</v>
      </c>
      <c r="B59" s="45">
        <f t="shared" si="2"/>
        <v>55</v>
      </c>
      <c r="C59" s="40" t="s">
        <v>125</v>
      </c>
      <c r="D59" s="21" t="s">
        <v>49</v>
      </c>
      <c r="E59" s="21" t="s">
        <v>126</v>
      </c>
      <c r="F59" s="13" t="s">
        <v>76</v>
      </c>
      <c r="G59" s="5" t="s">
        <v>254</v>
      </c>
    </row>
    <row r="60" spans="1:7" ht="13.5">
      <c r="A60" s="20">
        <v>0.0006232407407407407</v>
      </c>
      <c r="B60" s="45">
        <f t="shared" si="2"/>
        <v>56</v>
      </c>
      <c r="C60" s="40" t="s">
        <v>51</v>
      </c>
      <c r="D60" s="21" t="s">
        <v>49</v>
      </c>
      <c r="E60" s="21" t="s">
        <v>50</v>
      </c>
      <c r="F60" s="13" t="s">
        <v>55</v>
      </c>
      <c r="G60" s="5" t="s">
        <v>254</v>
      </c>
    </row>
    <row r="61" spans="1:7" ht="13.5">
      <c r="A61" s="18">
        <v>0.0006508333333333333</v>
      </c>
      <c r="B61" s="44">
        <v>58</v>
      </c>
      <c r="C61" s="39" t="s">
        <v>153</v>
      </c>
      <c r="D61" s="19" t="s">
        <v>1</v>
      </c>
      <c r="E61" s="19" t="s">
        <v>2</v>
      </c>
      <c r="F61" s="12" t="s">
        <v>3</v>
      </c>
      <c r="G61" s="5" t="s">
        <v>251</v>
      </c>
    </row>
    <row r="62" spans="1:7" ht="13.5">
      <c r="A62" s="18">
        <v>0.0010307523148148149</v>
      </c>
      <c r="B62" s="44">
        <v>59</v>
      </c>
      <c r="C62" s="39" t="s">
        <v>108</v>
      </c>
      <c r="D62" s="19" t="s">
        <v>109</v>
      </c>
      <c r="E62" s="19">
        <v>772</v>
      </c>
      <c r="F62" s="12" t="s">
        <v>60</v>
      </c>
      <c r="G62" s="5" t="s">
        <v>268</v>
      </c>
    </row>
    <row r="63" spans="1:7" ht="13.5">
      <c r="A63" s="18">
        <v>0.0006421875</v>
      </c>
      <c r="B63" s="44">
        <f>B62+1</f>
        <v>60</v>
      </c>
      <c r="C63" s="39" t="s">
        <v>57</v>
      </c>
      <c r="D63" s="19" t="s">
        <v>58</v>
      </c>
      <c r="E63" s="19" t="s">
        <v>59</v>
      </c>
      <c r="F63" s="12" t="s">
        <v>60</v>
      </c>
      <c r="G63" s="5" t="s">
        <v>254</v>
      </c>
    </row>
    <row r="64" spans="1:7" ht="13.5">
      <c r="A64" s="33">
        <v>0.0007259143518518518</v>
      </c>
      <c r="B64" s="48">
        <f>B63+1</f>
        <v>61</v>
      </c>
      <c r="C64" s="42" t="s">
        <v>162</v>
      </c>
      <c r="D64" s="34" t="s">
        <v>38</v>
      </c>
      <c r="E64" s="34" t="s">
        <v>38</v>
      </c>
      <c r="F64" s="35" t="s">
        <v>38</v>
      </c>
      <c r="G64" s="5" t="s">
        <v>86</v>
      </c>
    </row>
    <row r="65" ht="13.5">
      <c r="F65">
        <v>49</v>
      </c>
    </row>
  </sheetData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29" sqref="A29"/>
    </sheetView>
  </sheetViews>
  <sheetFormatPr defaultColWidth="9.00390625" defaultRowHeight="13.5"/>
  <cols>
    <col min="1" max="1" width="5.375" style="0" customWidth="1"/>
    <col min="3" max="3" width="14.50390625" style="0" customWidth="1"/>
    <col min="5" max="5" width="17.875" style="0" customWidth="1"/>
    <col min="6" max="6" width="15.50390625" style="0" customWidth="1"/>
    <col min="7" max="7" width="13.50390625" style="0" customWidth="1"/>
  </cols>
  <sheetData>
    <row r="1" ht="17.25">
      <c r="A1" s="28" t="s">
        <v>137</v>
      </c>
    </row>
    <row r="2" s="5" customFormat="1" ht="13.5">
      <c r="A2" s="5" t="s">
        <v>140</v>
      </c>
    </row>
    <row r="3" s="5" customFormat="1" ht="13.5">
      <c r="A3" s="5" t="s">
        <v>142</v>
      </c>
    </row>
    <row r="5" spans="1:7" ht="14.25">
      <c r="A5" s="26" t="s">
        <v>143</v>
      </c>
      <c r="B5" s="26"/>
      <c r="C5" s="26"/>
      <c r="D5" s="26" t="s">
        <v>145</v>
      </c>
      <c r="E5" s="26"/>
      <c r="F5" s="27">
        <f>H27/20</f>
        <v>0.35</v>
      </c>
      <c r="G5" s="27"/>
    </row>
    <row r="6" spans="1:8" ht="13.5">
      <c r="A6" s="6" t="s">
        <v>138</v>
      </c>
      <c r="B6" s="15" t="s">
        <v>40</v>
      </c>
      <c r="C6" s="15" t="s">
        <v>41</v>
      </c>
      <c r="D6" s="15" t="s">
        <v>43</v>
      </c>
      <c r="E6" s="15" t="s">
        <v>42</v>
      </c>
      <c r="F6" s="7" t="s">
        <v>44</v>
      </c>
      <c r="G6" s="81" t="s">
        <v>275</v>
      </c>
      <c r="H6" s="24"/>
    </row>
    <row r="7" spans="1:8" ht="13.5">
      <c r="A7" s="8">
        <v>1</v>
      </c>
      <c r="B7" s="16">
        <v>0.0005868981481481481</v>
      </c>
      <c r="C7" s="17" t="s">
        <v>125</v>
      </c>
      <c r="D7" s="17" t="s">
        <v>49</v>
      </c>
      <c r="E7" s="17" t="s">
        <v>126</v>
      </c>
      <c r="F7" s="82" t="s">
        <v>76</v>
      </c>
      <c r="G7" s="51" t="s">
        <v>248</v>
      </c>
      <c r="H7" s="24">
        <f>IF(D7="Y",1,0)</f>
        <v>1</v>
      </c>
    </row>
    <row r="8" spans="1:8" ht="13.5">
      <c r="A8" s="9">
        <v>2</v>
      </c>
      <c r="B8" s="18">
        <v>0.0005935532407407407</v>
      </c>
      <c r="C8" s="19" t="s">
        <v>73</v>
      </c>
      <c r="D8" s="19" t="s">
        <v>74</v>
      </c>
      <c r="E8" s="19" t="s">
        <v>75</v>
      </c>
      <c r="F8" s="83" t="s">
        <v>76</v>
      </c>
      <c r="G8" s="29" t="s">
        <v>247</v>
      </c>
      <c r="H8" s="24">
        <f aca="true" t="shared" si="0" ref="H8:H26">IF(D8="Y",1,0)</f>
        <v>0</v>
      </c>
    </row>
    <row r="9" spans="1:8" ht="13.5">
      <c r="A9" s="9">
        <v>3</v>
      </c>
      <c r="B9" s="20">
        <v>0.0006020717592592592</v>
      </c>
      <c r="C9" s="21" t="s">
        <v>127</v>
      </c>
      <c r="D9" s="21" t="s">
        <v>49</v>
      </c>
      <c r="E9" s="21" t="s">
        <v>126</v>
      </c>
      <c r="F9" s="84" t="s">
        <v>128</v>
      </c>
      <c r="G9" s="51" t="s">
        <v>247</v>
      </c>
      <c r="H9" s="24">
        <f t="shared" si="0"/>
        <v>1</v>
      </c>
    </row>
    <row r="10" spans="1:8" ht="13.5">
      <c r="A10" s="9">
        <v>4</v>
      </c>
      <c r="B10" s="18">
        <v>0.0006079861111111111</v>
      </c>
      <c r="C10" s="19" t="s">
        <v>129</v>
      </c>
      <c r="D10" s="19" t="s">
        <v>74</v>
      </c>
      <c r="E10" s="19" t="s">
        <v>130</v>
      </c>
      <c r="F10" s="83" t="s">
        <v>76</v>
      </c>
      <c r="G10" s="29" t="s">
        <v>247</v>
      </c>
      <c r="H10" s="24">
        <f t="shared" si="0"/>
        <v>0</v>
      </c>
    </row>
    <row r="11" spans="1:8" ht="13.5">
      <c r="A11" s="9">
        <v>5</v>
      </c>
      <c r="B11" s="18">
        <v>0.0006123263888888889</v>
      </c>
      <c r="C11" s="19" t="s">
        <v>77</v>
      </c>
      <c r="D11" s="19" t="s">
        <v>74</v>
      </c>
      <c r="E11" s="19" t="s">
        <v>78</v>
      </c>
      <c r="F11" s="83" t="s">
        <v>47</v>
      </c>
      <c r="G11" s="29" t="s">
        <v>247</v>
      </c>
      <c r="H11" s="24">
        <f t="shared" si="0"/>
        <v>0</v>
      </c>
    </row>
    <row r="12" spans="1:8" ht="13.5">
      <c r="A12" s="9">
        <v>6</v>
      </c>
      <c r="B12" s="18">
        <v>0.0006158912037037037</v>
      </c>
      <c r="C12" s="19" t="s">
        <v>45</v>
      </c>
      <c r="D12" s="19" t="s">
        <v>1</v>
      </c>
      <c r="E12" s="19" t="s">
        <v>46</v>
      </c>
      <c r="F12" s="83" t="s">
        <v>47</v>
      </c>
      <c r="G12" s="29" t="s">
        <v>247</v>
      </c>
      <c r="H12" s="24">
        <f t="shared" si="0"/>
        <v>0</v>
      </c>
    </row>
    <row r="13" spans="1:8" ht="13.5">
      <c r="A13" s="9">
        <v>7</v>
      </c>
      <c r="B13" s="18">
        <v>0.0006165277777777778</v>
      </c>
      <c r="C13" s="19" t="s">
        <v>52</v>
      </c>
      <c r="D13" s="19" t="s">
        <v>1</v>
      </c>
      <c r="E13" s="19" t="s">
        <v>46</v>
      </c>
      <c r="F13" s="83" t="s">
        <v>47</v>
      </c>
      <c r="G13" s="29" t="s">
        <v>247</v>
      </c>
      <c r="H13" s="24">
        <f t="shared" si="0"/>
        <v>0</v>
      </c>
    </row>
    <row r="14" spans="1:8" ht="13.5">
      <c r="A14" s="9">
        <v>8</v>
      </c>
      <c r="B14" s="18">
        <v>0.0006185069444444444</v>
      </c>
      <c r="C14" s="19" t="s">
        <v>56</v>
      </c>
      <c r="D14" s="19" t="s">
        <v>1</v>
      </c>
      <c r="E14" s="19" t="s">
        <v>2</v>
      </c>
      <c r="F14" s="83" t="s">
        <v>47</v>
      </c>
      <c r="G14" s="29"/>
      <c r="H14" s="24">
        <f t="shared" si="0"/>
        <v>0</v>
      </c>
    </row>
    <row r="15" spans="1:8" ht="13.5">
      <c r="A15" s="9">
        <v>9</v>
      </c>
      <c r="B15" s="20">
        <v>0.0006230671296296296</v>
      </c>
      <c r="C15" s="21" t="s">
        <v>53</v>
      </c>
      <c r="D15" s="21" t="s">
        <v>49</v>
      </c>
      <c r="E15" s="21" t="s">
        <v>54</v>
      </c>
      <c r="F15" s="84" t="s">
        <v>55</v>
      </c>
      <c r="G15" s="51"/>
      <c r="H15" s="24">
        <f t="shared" si="0"/>
        <v>1</v>
      </c>
    </row>
    <row r="16" spans="1:8" ht="13.5">
      <c r="A16" s="9">
        <v>10</v>
      </c>
      <c r="B16" s="20">
        <v>0.0006232407407407407</v>
      </c>
      <c r="C16" s="21" t="s">
        <v>51</v>
      </c>
      <c r="D16" s="21" t="s">
        <v>49</v>
      </c>
      <c r="E16" s="21" t="s">
        <v>50</v>
      </c>
      <c r="F16" s="84" t="s">
        <v>55</v>
      </c>
      <c r="G16" s="51"/>
      <c r="H16" s="24">
        <f t="shared" si="0"/>
        <v>1</v>
      </c>
    </row>
    <row r="17" spans="1:8" ht="13.5">
      <c r="A17" s="9">
        <v>11</v>
      </c>
      <c r="B17" s="20">
        <v>0.0006239467592592592</v>
      </c>
      <c r="C17" s="21" t="s">
        <v>134</v>
      </c>
      <c r="D17" s="21" t="s">
        <v>49</v>
      </c>
      <c r="E17" s="21" t="s">
        <v>67</v>
      </c>
      <c r="F17" s="84" t="s">
        <v>60</v>
      </c>
      <c r="G17" s="51" t="s">
        <v>247</v>
      </c>
      <c r="H17" s="24">
        <f t="shared" si="0"/>
        <v>1</v>
      </c>
    </row>
    <row r="18" spans="1:8" ht="13.5">
      <c r="A18" s="9">
        <v>12</v>
      </c>
      <c r="B18" s="20">
        <v>0.0006263541666666667</v>
      </c>
      <c r="C18" s="21" t="s">
        <v>48</v>
      </c>
      <c r="D18" s="21" t="s">
        <v>49</v>
      </c>
      <c r="E18" s="21" t="s">
        <v>50</v>
      </c>
      <c r="F18" s="84" t="s">
        <v>14</v>
      </c>
      <c r="G18" s="51"/>
      <c r="H18" s="24">
        <f t="shared" si="0"/>
        <v>1</v>
      </c>
    </row>
    <row r="19" spans="1:8" ht="13.5">
      <c r="A19" s="9">
        <v>13</v>
      </c>
      <c r="B19" s="18">
        <v>0.0006265046296296296</v>
      </c>
      <c r="C19" s="19" t="s">
        <v>82</v>
      </c>
      <c r="D19" s="19" t="s">
        <v>1</v>
      </c>
      <c r="E19" s="19" t="s">
        <v>83</v>
      </c>
      <c r="F19" s="83" t="s">
        <v>76</v>
      </c>
      <c r="G19" s="29" t="s">
        <v>247</v>
      </c>
      <c r="H19" s="24">
        <f t="shared" si="0"/>
        <v>0</v>
      </c>
    </row>
    <row r="20" spans="1:8" ht="13.5">
      <c r="A20" s="9">
        <v>14</v>
      </c>
      <c r="B20" s="18">
        <v>0.0006289699074074074</v>
      </c>
      <c r="C20" s="19" t="s">
        <v>131</v>
      </c>
      <c r="D20" s="19" t="s">
        <v>1</v>
      </c>
      <c r="E20" s="19" t="s">
        <v>13</v>
      </c>
      <c r="F20" s="83" t="s">
        <v>14</v>
      </c>
      <c r="G20" s="29"/>
      <c r="H20" s="24">
        <f t="shared" si="0"/>
        <v>0</v>
      </c>
    </row>
    <row r="21" spans="1:8" ht="13.5">
      <c r="A21" s="9">
        <v>15</v>
      </c>
      <c r="B21" s="18">
        <v>0.0006291898148148148</v>
      </c>
      <c r="C21" s="19" t="s">
        <v>79</v>
      </c>
      <c r="D21" s="19" t="s">
        <v>74</v>
      </c>
      <c r="E21" s="12" t="s">
        <v>81</v>
      </c>
      <c r="F21" s="85" t="s">
        <v>80</v>
      </c>
      <c r="G21" s="29"/>
      <c r="H21" s="24">
        <f>IF(D21="Y",1,0)</f>
        <v>0</v>
      </c>
    </row>
    <row r="22" spans="1:8" ht="13.5">
      <c r="A22" s="9">
        <v>16</v>
      </c>
      <c r="B22" s="18">
        <v>0.0006347800925925926</v>
      </c>
      <c r="C22" s="19" t="s">
        <v>4</v>
      </c>
      <c r="D22" s="19" t="s">
        <v>5</v>
      </c>
      <c r="E22" s="19" t="s">
        <v>6</v>
      </c>
      <c r="F22" s="83" t="s">
        <v>7</v>
      </c>
      <c r="G22" s="29" t="s">
        <v>247</v>
      </c>
      <c r="H22" s="24">
        <f t="shared" si="0"/>
        <v>0</v>
      </c>
    </row>
    <row r="23" spans="1:8" ht="13.5">
      <c r="A23" s="9">
        <v>17</v>
      </c>
      <c r="B23" s="18">
        <v>0.0006421875</v>
      </c>
      <c r="C23" s="19" t="s">
        <v>57</v>
      </c>
      <c r="D23" s="19" t="s">
        <v>58</v>
      </c>
      <c r="E23" s="19" t="s">
        <v>59</v>
      </c>
      <c r="F23" s="83" t="s">
        <v>60</v>
      </c>
      <c r="G23" s="29" t="s">
        <v>247</v>
      </c>
      <c r="H23" s="24">
        <f t="shared" si="0"/>
        <v>0</v>
      </c>
    </row>
    <row r="24" spans="1:8" ht="13.5">
      <c r="A24" s="9">
        <v>18</v>
      </c>
      <c r="B24" s="18">
        <v>0.0006468402777777778</v>
      </c>
      <c r="C24" s="19" t="s">
        <v>8</v>
      </c>
      <c r="D24" s="19" t="s">
        <v>9</v>
      </c>
      <c r="E24" s="19" t="s">
        <v>10</v>
      </c>
      <c r="F24" s="83" t="s">
        <v>11</v>
      </c>
      <c r="G24" s="29"/>
      <c r="H24" s="24">
        <f t="shared" si="0"/>
        <v>0</v>
      </c>
    </row>
    <row r="25" spans="1:8" ht="13.5">
      <c r="A25" s="9">
        <v>19</v>
      </c>
      <c r="B25" s="18">
        <v>0.0006508333333333333</v>
      </c>
      <c r="C25" s="19" t="s">
        <v>0</v>
      </c>
      <c r="D25" s="19" t="s">
        <v>1</v>
      </c>
      <c r="E25" s="19" t="s">
        <v>2</v>
      </c>
      <c r="F25" s="83" t="s">
        <v>3</v>
      </c>
      <c r="G25" s="29"/>
      <c r="H25" s="24">
        <f t="shared" si="0"/>
        <v>0</v>
      </c>
    </row>
    <row r="26" spans="1:8" ht="13.5">
      <c r="A26" s="10">
        <v>20</v>
      </c>
      <c r="B26" s="22">
        <v>0.0006547569444444444</v>
      </c>
      <c r="C26" s="23" t="s">
        <v>62</v>
      </c>
      <c r="D26" s="23" t="s">
        <v>49</v>
      </c>
      <c r="E26" s="23" t="s">
        <v>50</v>
      </c>
      <c r="F26" s="86" t="s">
        <v>14</v>
      </c>
      <c r="G26" s="51"/>
      <c r="H26" s="24">
        <f t="shared" si="0"/>
        <v>1</v>
      </c>
    </row>
    <row r="27" ht="13.5">
      <c r="H27" s="24">
        <f>SUM(H7:H26)</f>
        <v>7</v>
      </c>
    </row>
    <row r="28" ht="13.5">
      <c r="A28" t="s">
        <v>280</v>
      </c>
    </row>
  </sheetData>
  <printOptions/>
  <pageMargins left="0.75" right="0.75" top="1" bottom="1" header="0.512" footer="0.51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="60" workbookViewId="0" topLeftCell="A1">
      <selection activeCell="K21" sqref="K21"/>
    </sheetView>
  </sheetViews>
  <sheetFormatPr defaultColWidth="9.00390625" defaultRowHeight="13.5"/>
  <cols>
    <col min="2" max="2" width="4.875" style="37" bestFit="1" customWidth="1"/>
    <col min="3" max="3" width="14.375" style="37" bestFit="1" customWidth="1"/>
    <col min="4" max="4" width="9.125" style="0" bestFit="1" customWidth="1"/>
    <col min="5" max="5" width="16.125" style="0" bestFit="1" customWidth="1"/>
    <col min="6" max="6" width="10.25390625" style="0" bestFit="1" customWidth="1"/>
    <col min="7" max="7" width="4.875" style="5" customWidth="1"/>
    <col min="8" max="8" width="5.50390625" style="0" customWidth="1"/>
  </cols>
  <sheetData>
    <row r="1" ht="17.25">
      <c r="A1" s="28" t="s">
        <v>236</v>
      </c>
    </row>
    <row r="2" spans="1:5" ht="13.5">
      <c r="A2" s="5" t="s">
        <v>139</v>
      </c>
      <c r="E2" t="s">
        <v>238</v>
      </c>
    </row>
    <row r="3" ht="13.5">
      <c r="A3" s="5" t="s">
        <v>141</v>
      </c>
    </row>
    <row r="4" ht="17.25">
      <c r="A4" s="28" t="s">
        <v>241</v>
      </c>
    </row>
    <row r="5" spans="4:7" ht="14.25">
      <c r="D5" s="26" t="s">
        <v>144</v>
      </c>
      <c r="F5" s="27">
        <f>G66/F66</f>
        <v>0</v>
      </c>
      <c r="G5" s="5" t="s">
        <v>240</v>
      </c>
    </row>
    <row r="6" spans="4:6" ht="14.25">
      <c r="D6" s="26"/>
      <c r="F6" s="27"/>
    </row>
    <row r="7" spans="1:9" ht="13.5">
      <c r="A7" s="15" t="s">
        <v>146</v>
      </c>
      <c r="B7" s="50" t="s">
        <v>179</v>
      </c>
      <c r="C7" s="15" t="s">
        <v>147</v>
      </c>
      <c r="D7" s="15" t="s">
        <v>148</v>
      </c>
      <c r="E7" s="15" t="s">
        <v>149</v>
      </c>
      <c r="F7" s="15" t="s">
        <v>150</v>
      </c>
      <c r="I7" s="24"/>
    </row>
    <row r="8" spans="1:9" ht="13.5">
      <c r="A8" s="20">
        <v>0.0006682407407407406</v>
      </c>
      <c r="B8" s="45" t="s">
        <v>185</v>
      </c>
      <c r="C8" s="40" t="s">
        <v>66</v>
      </c>
      <c r="D8" s="21" t="s">
        <v>49</v>
      </c>
      <c r="E8" s="21" t="s">
        <v>67</v>
      </c>
      <c r="F8" s="13" t="s">
        <v>60</v>
      </c>
      <c r="G8" s="5">
        <v>17</v>
      </c>
      <c r="H8" s="25">
        <f>G8/48</f>
        <v>0.3541666666666667</v>
      </c>
      <c r="I8" s="67">
        <v>0.3541666666666667</v>
      </c>
    </row>
    <row r="9" spans="1:9" ht="13.5">
      <c r="A9" s="20">
        <v>0.0006239467592592592</v>
      </c>
      <c r="B9" s="45" t="s">
        <v>216</v>
      </c>
      <c r="C9" s="40" t="s">
        <v>134</v>
      </c>
      <c r="D9" s="21" t="s">
        <v>49</v>
      </c>
      <c r="E9" s="21" t="s">
        <v>67</v>
      </c>
      <c r="F9" s="13" t="s">
        <v>60</v>
      </c>
      <c r="I9" s="67">
        <v>0.3645833333333333</v>
      </c>
    </row>
    <row r="10" spans="1:9" ht="13.5">
      <c r="A10" s="16">
        <v>0.0006564699074074074</v>
      </c>
      <c r="B10" s="47" t="s">
        <v>187</v>
      </c>
      <c r="C10" s="38" t="s">
        <v>63</v>
      </c>
      <c r="D10" s="17" t="s">
        <v>49</v>
      </c>
      <c r="E10" s="17" t="s">
        <v>64</v>
      </c>
      <c r="F10" s="11" t="s">
        <v>65</v>
      </c>
      <c r="I10" s="67">
        <v>0.15625</v>
      </c>
    </row>
    <row r="11" spans="1:9" ht="13.5">
      <c r="A11" s="20">
        <v>0.0006020717592592592</v>
      </c>
      <c r="B11" s="45" t="s">
        <v>219</v>
      </c>
      <c r="C11" s="40" t="s">
        <v>127</v>
      </c>
      <c r="D11" s="21" t="s">
        <v>49</v>
      </c>
      <c r="E11" s="21" t="s">
        <v>126</v>
      </c>
      <c r="F11" s="13" t="s">
        <v>128</v>
      </c>
      <c r="I11" s="67">
        <v>0.0625</v>
      </c>
    </row>
    <row r="12" spans="1:9" ht="13.5">
      <c r="A12" s="20">
        <v>0.0005868981481481481</v>
      </c>
      <c r="B12" s="45" t="s">
        <v>221</v>
      </c>
      <c r="C12" s="40" t="s">
        <v>125</v>
      </c>
      <c r="D12" s="21" t="s">
        <v>49</v>
      </c>
      <c r="E12" s="21" t="s">
        <v>126</v>
      </c>
      <c r="F12" s="13" t="s">
        <v>76</v>
      </c>
      <c r="I12" s="67">
        <v>0.020833333333333332</v>
      </c>
    </row>
    <row r="13" spans="1:9" ht="13.5">
      <c r="A13" s="20">
        <v>0.0007485763888888889</v>
      </c>
      <c r="B13" s="45" t="s">
        <v>213</v>
      </c>
      <c r="C13" s="40" t="s">
        <v>99</v>
      </c>
      <c r="D13" s="21" t="s">
        <v>49</v>
      </c>
      <c r="E13" s="21" t="s">
        <v>100</v>
      </c>
      <c r="F13" s="13" t="s">
        <v>101</v>
      </c>
      <c r="I13" s="67">
        <v>0.020833333333333332</v>
      </c>
    </row>
    <row r="14" spans="1:9" ht="13.5">
      <c r="A14" s="20">
        <v>0.000800636574074074</v>
      </c>
      <c r="B14" s="45" t="s">
        <v>210</v>
      </c>
      <c r="C14" s="40" t="s">
        <v>116</v>
      </c>
      <c r="D14" s="21" t="s">
        <v>49</v>
      </c>
      <c r="E14" s="21" t="s">
        <v>172</v>
      </c>
      <c r="F14" s="13" t="s">
        <v>124</v>
      </c>
      <c r="I14" s="67">
        <v>0.020833333333333332</v>
      </c>
    </row>
    <row r="15" spans="1:9" ht="13.5">
      <c r="A15" s="20">
        <v>0.0006677314814814815</v>
      </c>
      <c r="B15" s="40" t="s">
        <v>227</v>
      </c>
      <c r="C15" s="40" t="s">
        <v>156</v>
      </c>
      <c r="D15" s="21" t="s">
        <v>49</v>
      </c>
      <c r="E15" s="21" t="s">
        <v>54</v>
      </c>
      <c r="F15" s="13" t="s">
        <v>55</v>
      </c>
      <c r="I15" s="67">
        <v>0.020833333333333332</v>
      </c>
    </row>
    <row r="16" spans="1:6" ht="13.5">
      <c r="A16" s="20">
        <v>0.0006562962962962963</v>
      </c>
      <c r="B16" s="45" t="s">
        <v>182</v>
      </c>
      <c r="C16" s="40" t="s">
        <v>61</v>
      </c>
      <c r="D16" s="21" t="s">
        <v>49</v>
      </c>
      <c r="E16" s="21" t="s">
        <v>54</v>
      </c>
      <c r="F16" s="13" t="s">
        <v>55</v>
      </c>
    </row>
    <row r="17" spans="1:6" ht="13.5">
      <c r="A17" s="20">
        <v>0.0006230671296296296</v>
      </c>
      <c r="B17" s="45" t="s">
        <v>186</v>
      </c>
      <c r="C17" s="40" t="s">
        <v>53</v>
      </c>
      <c r="D17" s="21" t="s">
        <v>49</v>
      </c>
      <c r="E17" s="21" t="s">
        <v>54</v>
      </c>
      <c r="F17" s="13" t="s">
        <v>55</v>
      </c>
    </row>
    <row r="18" spans="1:6" ht="13.5">
      <c r="A18" s="20">
        <v>0.0007084143518518517</v>
      </c>
      <c r="B18" s="45" t="s">
        <v>198</v>
      </c>
      <c r="C18" s="40" t="s">
        <v>110</v>
      </c>
      <c r="D18" s="21" t="s">
        <v>49</v>
      </c>
      <c r="E18" s="21" t="s">
        <v>54</v>
      </c>
      <c r="F18" s="13" t="s">
        <v>55</v>
      </c>
    </row>
    <row r="19" spans="1:6" ht="13.5">
      <c r="A19" s="20">
        <v>0.0006809837962962963</v>
      </c>
      <c r="B19" s="45" t="s">
        <v>190</v>
      </c>
      <c r="C19" s="40" t="s">
        <v>70</v>
      </c>
      <c r="D19" s="21" t="s">
        <v>49</v>
      </c>
      <c r="E19" s="21" t="s">
        <v>71</v>
      </c>
      <c r="F19" s="13" t="s">
        <v>47</v>
      </c>
    </row>
    <row r="20" spans="1:6" ht="13.5">
      <c r="A20" s="20">
        <v>0.0006694560185185184</v>
      </c>
      <c r="B20" s="45" t="s">
        <v>232</v>
      </c>
      <c r="C20" s="40" t="s">
        <v>157</v>
      </c>
      <c r="D20" s="21" t="s">
        <v>49</v>
      </c>
      <c r="E20" s="21" t="s">
        <v>158</v>
      </c>
      <c r="F20" s="13" t="s">
        <v>55</v>
      </c>
    </row>
    <row r="21" spans="1:6" ht="13.5">
      <c r="A21" s="20">
        <v>0.0006263541666666667</v>
      </c>
      <c r="B21" s="45" t="s">
        <v>183</v>
      </c>
      <c r="C21" s="40" t="s">
        <v>48</v>
      </c>
      <c r="D21" s="21" t="s">
        <v>49</v>
      </c>
      <c r="E21" s="21" t="s">
        <v>50</v>
      </c>
      <c r="F21" s="13" t="s">
        <v>14</v>
      </c>
    </row>
    <row r="22" spans="1:6" ht="13.5">
      <c r="A22" s="20">
        <v>0.0006547569444444444</v>
      </c>
      <c r="B22" s="45" t="s">
        <v>191</v>
      </c>
      <c r="C22" s="40" t="s">
        <v>62</v>
      </c>
      <c r="D22" s="21" t="s">
        <v>49</v>
      </c>
      <c r="E22" s="21" t="s">
        <v>50</v>
      </c>
      <c r="F22" s="13" t="s">
        <v>14</v>
      </c>
    </row>
    <row r="23" spans="1:6" ht="13.5">
      <c r="A23" s="20">
        <v>0.0006585648148148148</v>
      </c>
      <c r="B23" s="45" t="s">
        <v>178</v>
      </c>
      <c r="C23" s="40" t="s">
        <v>84</v>
      </c>
      <c r="D23" s="21" t="s">
        <v>49</v>
      </c>
      <c r="E23" s="21" t="s">
        <v>50</v>
      </c>
      <c r="F23" s="13" t="s">
        <v>76</v>
      </c>
    </row>
    <row r="24" spans="1:6" ht="13.5">
      <c r="A24" s="22">
        <v>0.0006232407407407407</v>
      </c>
      <c r="B24" s="46" t="s">
        <v>222</v>
      </c>
      <c r="C24" s="41" t="s">
        <v>51</v>
      </c>
      <c r="D24" s="23" t="s">
        <v>49</v>
      </c>
      <c r="E24" s="23" t="s">
        <v>50</v>
      </c>
      <c r="F24" s="14" t="s">
        <v>55</v>
      </c>
    </row>
    <row r="25" spans="1:8" ht="13.5">
      <c r="A25" s="52">
        <v>0.00072</v>
      </c>
      <c r="B25" s="53" t="s">
        <v>200</v>
      </c>
      <c r="C25" s="54" t="s">
        <v>91</v>
      </c>
      <c r="D25" s="55" t="s">
        <v>1</v>
      </c>
      <c r="E25" s="55" t="s">
        <v>92</v>
      </c>
      <c r="F25" s="56" t="s">
        <v>93</v>
      </c>
      <c r="G25" s="5">
        <v>17.5</v>
      </c>
      <c r="H25" s="25">
        <f>G25/48</f>
        <v>0.3645833333333333</v>
      </c>
    </row>
    <row r="26" spans="1:6" ht="13.5">
      <c r="A26" s="18">
        <v>0.0007625231481481481</v>
      </c>
      <c r="B26" s="44" t="s">
        <v>233</v>
      </c>
      <c r="C26" s="39" t="s">
        <v>176</v>
      </c>
      <c r="D26" s="19" t="s">
        <v>1</v>
      </c>
      <c r="E26" s="19" t="s">
        <v>2</v>
      </c>
      <c r="F26" s="12" t="s">
        <v>55</v>
      </c>
    </row>
    <row r="27" spans="1:6" ht="13.5">
      <c r="A27" s="18">
        <v>0.0006945254629629631</v>
      </c>
      <c r="B27" s="44" t="s">
        <v>181</v>
      </c>
      <c r="C27" s="39" t="s">
        <v>68</v>
      </c>
      <c r="D27" s="19" t="s">
        <v>1</v>
      </c>
      <c r="E27" s="19" t="s">
        <v>2</v>
      </c>
      <c r="F27" s="12" t="s">
        <v>47</v>
      </c>
    </row>
    <row r="28" spans="1:6" ht="13.5">
      <c r="A28" s="18">
        <v>0.0006185069444444444</v>
      </c>
      <c r="B28" s="44" t="s">
        <v>184</v>
      </c>
      <c r="C28" s="39" t="s">
        <v>56</v>
      </c>
      <c r="D28" s="19" t="s">
        <v>1</v>
      </c>
      <c r="E28" s="19" t="s">
        <v>2</v>
      </c>
      <c r="F28" s="12" t="s">
        <v>47</v>
      </c>
    </row>
    <row r="29" spans="1:6" ht="13.5">
      <c r="A29" s="18">
        <v>0.0006840277777777778</v>
      </c>
      <c r="B29" s="44" t="s">
        <v>189</v>
      </c>
      <c r="C29" s="39" t="s">
        <v>69</v>
      </c>
      <c r="D29" s="19" t="s">
        <v>1</v>
      </c>
      <c r="E29" s="19" t="s">
        <v>2</v>
      </c>
      <c r="F29" s="12" t="s">
        <v>47</v>
      </c>
    </row>
    <row r="30" spans="1:6" ht="13.5">
      <c r="A30" s="18">
        <v>0.0007987962962962961</v>
      </c>
      <c r="B30" s="44" t="s">
        <v>208</v>
      </c>
      <c r="C30" s="39" t="s">
        <v>114</v>
      </c>
      <c r="D30" s="19" t="s">
        <v>1</v>
      </c>
      <c r="E30" s="19" t="s">
        <v>2</v>
      </c>
      <c r="F30" s="12" t="s">
        <v>14</v>
      </c>
    </row>
    <row r="31" spans="1:6" ht="13.5">
      <c r="A31" s="18">
        <v>0.0006537962962962963</v>
      </c>
      <c r="B31" s="44" t="s">
        <v>217</v>
      </c>
      <c r="C31" s="39" t="s">
        <v>135</v>
      </c>
      <c r="D31" s="19" t="s">
        <v>1</v>
      </c>
      <c r="E31" s="19" t="s">
        <v>2</v>
      </c>
      <c r="F31" s="12" t="s">
        <v>96</v>
      </c>
    </row>
    <row r="32" spans="1:6" ht="13.5">
      <c r="A32" s="18">
        <v>0.0006508333333333333</v>
      </c>
      <c r="B32" s="44" t="s">
        <v>223</v>
      </c>
      <c r="C32" s="39" t="s">
        <v>153</v>
      </c>
      <c r="D32" s="19" t="s">
        <v>1</v>
      </c>
      <c r="E32" s="19" t="s">
        <v>2</v>
      </c>
      <c r="F32" s="12" t="s">
        <v>76</v>
      </c>
    </row>
    <row r="33" spans="1:6" ht="13.5">
      <c r="A33" s="18">
        <v>0.0006468402777777778</v>
      </c>
      <c r="B33" s="44" t="s">
        <v>229</v>
      </c>
      <c r="C33" s="39" t="s">
        <v>152</v>
      </c>
      <c r="D33" s="19" t="s">
        <v>1</v>
      </c>
      <c r="E33" s="19" t="s">
        <v>13</v>
      </c>
      <c r="F33" s="12" t="s">
        <v>14</v>
      </c>
    </row>
    <row r="34" spans="1:6" ht="13.5">
      <c r="A34" s="18">
        <v>0.0006830787037037036</v>
      </c>
      <c r="B34" s="44" t="s">
        <v>234</v>
      </c>
      <c r="C34" s="39" t="s">
        <v>160</v>
      </c>
      <c r="D34" s="19" t="s">
        <v>1</v>
      </c>
      <c r="E34" s="19" t="s">
        <v>13</v>
      </c>
      <c r="F34" s="12" t="s">
        <v>76</v>
      </c>
    </row>
    <row r="35" spans="1:6" ht="13.5">
      <c r="A35" s="18">
        <v>0.0006940856481481482</v>
      </c>
      <c r="B35" s="44" t="s">
        <v>235</v>
      </c>
      <c r="C35" s="39" t="s">
        <v>161</v>
      </c>
      <c r="D35" s="19" t="s">
        <v>1</v>
      </c>
      <c r="E35" s="19" t="s">
        <v>13</v>
      </c>
      <c r="F35" s="12" t="s">
        <v>14</v>
      </c>
    </row>
    <row r="36" spans="1:6" ht="13.5">
      <c r="A36" s="18">
        <v>0.0006799421296296296</v>
      </c>
      <c r="B36" s="44" t="s">
        <v>203</v>
      </c>
      <c r="C36" s="39" t="s">
        <v>90</v>
      </c>
      <c r="D36" s="19" t="s">
        <v>1</v>
      </c>
      <c r="E36" s="19" t="s">
        <v>13</v>
      </c>
      <c r="F36" s="12" t="s">
        <v>47</v>
      </c>
    </row>
    <row r="37" spans="1:6" ht="13.5">
      <c r="A37" s="18">
        <v>0.0006289699074074074</v>
      </c>
      <c r="B37" s="44" t="s">
        <v>213</v>
      </c>
      <c r="C37" s="39" t="s">
        <v>131</v>
      </c>
      <c r="D37" s="19" t="s">
        <v>1</v>
      </c>
      <c r="E37" s="19" t="s">
        <v>13</v>
      </c>
      <c r="F37" s="12" t="s">
        <v>14</v>
      </c>
    </row>
    <row r="38" spans="1:6" ht="13.5">
      <c r="A38" s="18">
        <v>0.0007425578703703704</v>
      </c>
      <c r="B38" s="44" t="s">
        <v>209</v>
      </c>
      <c r="C38" s="39" t="s">
        <v>113</v>
      </c>
      <c r="D38" s="19" t="s">
        <v>117</v>
      </c>
      <c r="E38" s="19" t="s">
        <v>118</v>
      </c>
      <c r="F38" s="12" t="s">
        <v>86</v>
      </c>
    </row>
    <row r="39" spans="1:6" ht="13.5">
      <c r="A39" s="18">
        <v>0.0006158912037037037</v>
      </c>
      <c r="B39" s="44" t="s">
        <v>188</v>
      </c>
      <c r="C39" s="39" t="s">
        <v>45</v>
      </c>
      <c r="D39" s="19" t="s">
        <v>1</v>
      </c>
      <c r="E39" s="19" t="s">
        <v>83</v>
      </c>
      <c r="F39" s="12" t="s">
        <v>47</v>
      </c>
    </row>
    <row r="40" spans="1:6" ht="13.5">
      <c r="A40" s="18">
        <v>0.0006165277777777778</v>
      </c>
      <c r="B40" s="44" t="s">
        <v>192</v>
      </c>
      <c r="C40" s="39" t="s">
        <v>52</v>
      </c>
      <c r="D40" s="19" t="s">
        <v>1</v>
      </c>
      <c r="E40" s="19" t="s">
        <v>83</v>
      </c>
      <c r="F40" s="12" t="s">
        <v>47</v>
      </c>
    </row>
    <row r="41" spans="1:6" ht="13.5">
      <c r="A41" s="18">
        <v>0.0006265046296296296</v>
      </c>
      <c r="B41" s="44" t="s">
        <v>194</v>
      </c>
      <c r="C41" s="39" t="s">
        <v>82</v>
      </c>
      <c r="D41" s="19" t="s">
        <v>1</v>
      </c>
      <c r="E41" s="19" t="s">
        <v>83</v>
      </c>
      <c r="F41" s="12" t="s">
        <v>76</v>
      </c>
    </row>
    <row r="42" spans="1:6" ht="13.5">
      <c r="A42" s="33">
        <v>0.0006757060185185185</v>
      </c>
      <c r="B42" s="48" t="s">
        <v>199</v>
      </c>
      <c r="C42" s="42" t="s">
        <v>88</v>
      </c>
      <c r="D42" s="34" t="s">
        <v>1</v>
      </c>
      <c r="E42" s="34" t="s">
        <v>89</v>
      </c>
      <c r="F42" s="35" t="s">
        <v>76</v>
      </c>
    </row>
    <row r="43" spans="1:8" ht="13.5">
      <c r="A43" s="52">
        <v>0.0006123263888888889</v>
      </c>
      <c r="B43" s="53" t="s">
        <v>193</v>
      </c>
      <c r="C43" s="54" t="s">
        <v>77</v>
      </c>
      <c r="D43" s="55" t="s">
        <v>74</v>
      </c>
      <c r="E43" s="56" t="s">
        <v>78</v>
      </c>
      <c r="F43" s="55" t="s">
        <v>47</v>
      </c>
      <c r="G43" s="5">
        <v>7.5</v>
      </c>
      <c r="H43" s="25">
        <f>G43/48</f>
        <v>0.15625</v>
      </c>
    </row>
    <row r="44" spans="1:6" ht="13.5">
      <c r="A44" s="18">
        <v>0.0005935532407407407</v>
      </c>
      <c r="B44" s="44" t="s">
        <v>195</v>
      </c>
      <c r="C44" s="39" t="s">
        <v>73</v>
      </c>
      <c r="D44" s="19" t="s">
        <v>74</v>
      </c>
      <c r="E44" s="19" t="s">
        <v>75</v>
      </c>
      <c r="F44" s="12" t="s">
        <v>76</v>
      </c>
    </row>
    <row r="45" spans="1:6" ht="13.5">
      <c r="A45" s="18">
        <v>0.0007042013888888888</v>
      </c>
      <c r="B45" s="44" t="s">
        <v>201</v>
      </c>
      <c r="C45" s="39" t="s">
        <v>94</v>
      </c>
      <c r="D45" s="19" t="s">
        <v>74</v>
      </c>
      <c r="E45" s="19" t="s">
        <v>95</v>
      </c>
      <c r="F45" s="12" t="s">
        <v>96</v>
      </c>
    </row>
    <row r="46" spans="1:6" ht="13.5">
      <c r="A46" s="18">
        <v>0.0006984375</v>
      </c>
      <c r="B46" s="44" t="s">
        <v>202</v>
      </c>
      <c r="C46" s="39" t="s">
        <v>97</v>
      </c>
      <c r="D46" s="19" t="s">
        <v>74</v>
      </c>
      <c r="E46" s="19" t="s">
        <v>95</v>
      </c>
      <c r="F46" s="12" t="s">
        <v>96</v>
      </c>
    </row>
    <row r="47" spans="1:6" ht="13.5">
      <c r="A47" s="30">
        <v>0.0006347800925925926</v>
      </c>
      <c r="B47" s="49" t="s">
        <v>228</v>
      </c>
      <c r="C47" s="43" t="s">
        <v>151</v>
      </c>
      <c r="D47" s="31" t="s">
        <v>74</v>
      </c>
      <c r="E47" s="31" t="s">
        <v>130</v>
      </c>
      <c r="F47" s="32" t="s">
        <v>65</v>
      </c>
    </row>
    <row r="48" spans="1:6" ht="13.5">
      <c r="A48" s="18">
        <v>0.0006079861111111111</v>
      </c>
      <c r="B48" s="44" t="s">
        <v>218</v>
      </c>
      <c r="C48" s="39" t="s">
        <v>129</v>
      </c>
      <c r="D48" s="19" t="s">
        <v>74</v>
      </c>
      <c r="E48" s="19" t="s">
        <v>130</v>
      </c>
      <c r="F48" s="12" t="s">
        <v>76</v>
      </c>
    </row>
    <row r="49" spans="1:6" ht="13.5">
      <c r="A49" s="33">
        <v>0.0006291898148148148</v>
      </c>
      <c r="B49" s="48" t="s">
        <v>196</v>
      </c>
      <c r="C49" s="42" t="s">
        <v>79</v>
      </c>
      <c r="D49" s="34" t="s">
        <v>74</v>
      </c>
      <c r="E49" s="34" t="s">
        <v>81</v>
      </c>
      <c r="F49" s="35" t="s">
        <v>80</v>
      </c>
    </row>
    <row r="50" spans="1:8" ht="13.5">
      <c r="A50" s="52">
        <v>0.0006576273148148149</v>
      </c>
      <c r="B50" s="53" t="s">
        <v>231</v>
      </c>
      <c r="C50" s="54" t="s">
        <v>154</v>
      </c>
      <c r="D50" s="55" t="s">
        <v>106</v>
      </c>
      <c r="E50" s="55" t="s">
        <v>155</v>
      </c>
      <c r="F50" s="56" t="s">
        <v>76</v>
      </c>
      <c r="G50" s="5">
        <v>3</v>
      </c>
      <c r="H50" s="25">
        <f>G50/48</f>
        <v>0.0625</v>
      </c>
    </row>
    <row r="51" spans="1:6" ht="13.5">
      <c r="A51" s="18">
        <v>0.0007596643518518518</v>
      </c>
      <c r="B51" s="44" t="s">
        <v>206</v>
      </c>
      <c r="C51" s="39" t="s">
        <v>105</v>
      </c>
      <c r="D51" s="19" t="s">
        <v>106</v>
      </c>
      <c r="E51" s="19" t="s">
        <v>107</v>
      </c>
      <c r="F51" s="12" t="s">
        <v>55</v>
      </c>
    </row>
    <row r="52" spans="1:6" ht="13.5">
      <c r="A52" s="33">
        <v>0.0007550462962962962</v>
      </c>
      <c r="B52" s="48" t="s">
        <v>212</v>
      </c>
      <c r="C52" s="42" t="s">
        <v>111</v>
      </c>
      <c r="D52" s="34" t="s">
        <v>106</v>
      </c>
      <c r="E52" s="34" t="s">
        <v>119</v>
      </c>
      <c r="F52" s="35" t="s">
        <v>120</v>
      </c>
    </row>
    <row r="53" spans="1:8" ht="13.5">
      <c r="A53" s="62">
        <v>0.0006421875</v>
      </c>
      <c r="B53" s="63" t="s">
        <v>225</v>
      </c>
      <c r="C53" s="64" t="s">
        <v>57</v>
      </c>
      <c r="D53" s="65" t="s">
        <v>58</v>
      </c>
      <c r="E53" s="65" t="s">
        <v>59</v>
      </c>
      <c r="F53" s="66" t="s">
        <v>60</v>
      </c>
      <c r="G53" s="5">
        <v>1</v>
      </c>
      <c r="H53" s="25">
        <f>G53/48</f>
        <v>0.020833333333333332</v>
      </c>
    </row>
    <row r="54" spans="1:8" ht="13.5">
      <c r="A54" s="57">
        <v>0.0010307523148148149</v>
      </c>
      <c r="B54" s="58" t="s">
        <v>224</v>
      </c>
      <c r="C54" s="59" t="s">
        <v>108</v>
      </c>
      <c r="D54" s="60" t="s">
        <v>109</v>
      </c>
      <c r="E54" s="60">
        <v>772</v>
      </c>
      <c r="F54" s="61" t="s">
        <v>60</v>
      </c>
      <c r="G54" s="5">
        <v>1</v>
      </c>
      <c r="H54" s="25">
        <f>G54/48</f>
        <v>0.020833333333333332</v>
      </c>
    </row>
    <row r="55" spans="1:8" ht="13.5">
      <c r="A55" s="62">
        <v>0.0007430324074074074</v>
      </c>
      <c r="B55" s="63" t="s">
        <v>205</v>
      </c>
      <c r="C55" s="64" t="s">
        <v>102</v>
      </c>
      <c r="D55" s="65" t="s">
        <v>103</v>
      </c>
      <c r="E55" s="65" t="s">
        <v>104</v>
      </c>
      <c r="F55" s="66" t="s">
        <v>47</v>
      </c>
      <c r="G55" s="5">
        <v>1</v>
      </c>
      <c r="H55" s="25">
        <f>G55/48</f>
        <v>0.020833333333333332</v>
      </c>
    </row>
    <row r="56" spans="1:8" ht="13.5">
      <c r="A56" s="62">
        <v>0.0008001273148148148</v>
      </c>
      <c r="B56" s="63" t="s">
        <v>207</v>
      </c>
      <c r="C56" s="64" t="s">
        <v>115</v>
      </c>
      <c r="D56" s="65" t="s">
        <v>121</v>
      </c>
      <c r="E56" s="65" t="s">
        <v>122</v>
      </c>
      <c r="F56" s="66" t="s">
        <v>123</v>
      </c>
      <c r="G56" s="5">
        <v>1</v>
      </c>
      <c r="H56" s="25">
        <f>G56/48</f>
        <v>0.020833333333333332</v>
      </c>
    </row>
    <row r="57" spans="1:6" ht="13.5">
      <c r="A57" s="30">
        <v>0.0006782060185185185</v>
      </c>
      <c r="B57" s="49" t="s">
        <v>230</v>
      </c>
      <c r="C57" s="43" t="s">
        <v>159</v>
      </c>
      <c r="D57" s="31" t="s">
        <v>86</v>
      </c>
      <c r="E57" s="31" t="s">
        <v>86</v>
      </c>
      <c r="F57" s="32" t="s">
        <v>86</v>
      </c>
    </row>
    <row r="58" spans="1:6" ht="13.5">
      <c r="A58" s="18">
        <v>0.0006560069444444444</v>
      </c>
      <c r="B58" s="44" t="s">
        <v>197</v>
      </c>
      <c r="C58" s="39" t="s">
        <v>85</v>
      </c>
      <c r="D58" s="19" t="s">
        <v>86</v>
      </c>
      <c r="E58" s="19" t="s">
        <v>86</v>
      </c>
      <c r="F58" s="12" t="s">
        <v>86</v>
      </c>
    </row>
    <row r="59" spans="1:6" ht="13.5">
      <c r="A59" s="18">
        <v>0.0007383912037037038</v>
      </c>
      <c r="B59" s="44" t="s">
        <v>204</v>
      </c>
      <c r="C59" s="39" t="s">
        <v>98</v>
      </c>
      <c r="D59" s="19" t="s">
        <v>86</v>
      </c>
      <c r="E59" s="19" t="s">
        <v>86</v>
      </c>
      <c r="F59" s="12" t="s">
        <v>86</v>
      </c>
    </row>
    <row r="60" spans="1:6" ht="13.5">
      <c r="A60" s="18">
        <v>0.0006809953703703704</v>
      </c>
      <c r="B60" s="44" t="s">
        <v>204</v>
      </c>
      <c r="C60" s="39" t="s">
        <v>87</v>
      </c>
      <c r="D60" s="19" t="s">
        <v>86</v>
      </c>
      <c r="E60" s="19" t="s">
        <v>86</v>
      </c>
      <c r="F60" s="12" t="s">
        <v>86</v>
      </c>
    </row>
    <row r="61" spans="1:6" ht="13.5">
      <c r="A61" s="18">
        <v>0.0007551041666666666</v>
      </c>
      <c r="B61" s="44" t="s">
        <v>211</v>
      </c>
      <c r="C61" s="39" t="s">
        <v>112</v>
      </c>
      <c r="D61" s="19" t="s">
        <v>86</v>
      </c>
      <c r="E61" s="19" t="s">
        <v>86</v>
      </c>
      <c r="F61" s="12" t="s">
        <v>86</v>
      </c>
    </row>
    <row r="62" spans="1:6" ht="13.5">
      <c r="A62" s="18">
        <v>0.0006375925925925926</v>
      </c>
      <c r="B62" s="44" t="s">
        <v>214</v>
      </c>
      <c r="C62" s="39" t="s">
        <v>136</v>
      </c>
      <c r="D62" s="19" t="s">
        <v>86</v>
      </c>
      <c r="E62" s="19" t="s">
        <v>86</v>
      </c>
      <c r="F62" s="12" t="s">
        <v>86</v>
      </c>
    </row>
    <row r="63" spans="1:6" ht="13.5">
      <c r="A63" s="18">
        <v>0.0006336342592592592</v>
      </c>
      <c r="B63" s="44" t="s">
        <v>215</v>
      </c>
      <c r="C63" s="39" t="s">
        <v>132</v>
      </c>
      <c r="D63" s="19" t="s">
        <v>86</v>
      </c>
      <c r="E63" s="19" t="s">
        <v>86</v>
      </c>
      <c r="F63" s="12" t="s">
        <v>86</v>
      </c>
    </row>
    <row r="64" spans="1:6" ht="13.5">
      <c r="A64" s="18">
        <v>0.0006318171296296296</v>
      </c>
      <c r="B64" s="44" t="s">
        <v>220</v>
      </c>
      <c r="C64" s="39" t="s">
        <v>133</v>
      </c>
      <c r="D64" s="19" t="s">
        <v>86</v>
      </c>
      <c r="E64" s="19" t="s">
        <v>86</v>
      </c>
      <c r="F64" s="12" t="s">
        <v>86</v>
      </c>
    </row>
    <row r="65" spans="1:6" ht="13.5">
      <c r="A65" s="18">
        <v>0.0007259143518518518</v>
      </c>
      <c r="B65" s="44" t="s">
        <v>226</v>
      </c>
      <c r="C65" s="39" t="s">
        <v>162</v>
      </c>
      <c r="D65" s="19" t="s">
        <v>86</v>
      </c>
      <c r="E65" s="19" t="s">
        <v>86</v>
      </c>
      <c r="F65" s="12" t="s">
        <v>86</v>
      </c>
    </row>
    <row r="66" ht="13.5">
      <c r="F66">
        <f>COUNTA(F8:F65)-9</f>
        <v>49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E29" sqref="E29"/>
    </sheetView>
  </sheetViews>
  <sheetFormatPr defaultColWidth="9.00390625" defaultRowHeight="13.5"/>
  <cols>
    <col min="1" max="1" width="9.125" style="0" bestFit="1" customWidth="1"/>
    <col min="2" max="2" width="16.125" style="0" bestFit="1" customWidth="1"/>
    <col min="3" max="3" width="4.875" style="0" bestFit="1" customWidth="1"/>
    <col min="4" max="4" width="10.25390625" style="0" customWidth="1"/>
  </cols>
  <sheetData>
    <row r="1" spans="1:6" ht="17.25">
      <c r="A1" s="28" t="s">
        <v>236</v>
      </c>
      <c r="B1" s="37"/>
      <c r="C1" s="37"/>
      <c r="D1" s="37"/>
      <c r="F1" s="5"/>
    </row>
    <row r="2" spans="1:6" ht="13.5">
      <c r="A2" s="5" t="s">
        <v>139</v>
      </c>
      <c r="B2" s="37"/>
      <c r="C2" s="37"/>
      <c r="D2" s="37" t="s">
        <v>238</v>
      </c>
      <c r="F2" s="5"/>
    </row>
    <row r="3" spans="1:6" ht="13.5">
      <c r="A3" s="5" t="s">
        <v>141</v>
      </c>
      <c r="B3" s="37"/>
      <c r="C3" s="37"/>
      <c r="D3" s="37"/>
      <c r="F3" s="5"/>
    </row>
    <row r="4" spans="1:6" ht="17.25">
      <c r="A4" s="28" t="s">
        <v>246</v>
      </c>
      <c r="B4" s="37"/>
      <c r="C4" s="37"/>
      <c r="D4" s="37"/>
      <c r="F4" s="5"/>
    </row>
    <row r="5" spans="1:7" ht="13.5">
      <c r="A5" s="80" t="s">
        <v>148</v>
      </c>
      <c r="B5" s="80" t="s">
        <v>149</v>
      </c>
      <c r="C5" s="80" t="s">
        <v>244</v>
      </c>
      <c r="D5" s="80" t="s">
        <v>245</v>
      </c>
      <c r="F5" s="24"/>
      <c r="G5" s="24"/>
    </row>
    <row r="6" spans="1:7" ht="13.5">
      <c r="A6" s="19" t="s">
        <v>1</v>
      </c>
      <c r="B6" s="19" t="s">
        <v>2</v>
      </c>
      <c r="C6" s="12">
        <v>7</v>
      </c>
      <c r="D6" s="70">
        <v>0.14285714285714285</v>
      </c>
      <c r="F6" s="24" t="s">
        <v>49</v>
      </c>
      <c r="G6" s="67">
        <v>0.3541666666666667</v>
      </c>
    </row>
    <row r="7" spans="1:7" ht="13.5">
      <c r="A7" s="65" t="s">
        <v>1</v>
      </c>
      <c r="B7" s="65" t="s">
        <v>13</v>
      </c>
      <c r="C7" s="66">
        <v>5</v>
      </c>
      <c r="D7" s="71">
        <v>0.10204081632653061</v>
      </c>
      <c r="F7" s="24" t="s">
        <v>74</v>
      </c>
      <c r="G7" s="67">
        <v>0.15625</v>
      </c>
    </row>
    <row r="8" spans="1:7" ht="13.5">
      <c r="A8" s="17" t="s">
        <v>49</v>
      </c>
      <c r="B8" s="17" t="s">
        <v>54</v>
      </c>
      <c r="C8" s="11">
        <v>4</v>
      </c>
      <c r="D8" s="72">
        <v>0.08163265306122448</v>
      </c>
      <c r="F8" s="24" t="s">
        <v>106</v>
      </c>
      <c r="G8" s="67">
        <v>0.0625</v>
      </c>
    </row>
    <row r="9" spans="1:7" ht="13.5">
      <c r="A9" s="17" t="s">
        <v>49</v>
      </c>
      <c r="B9" s="17" t="s">
        <v>50</v>
      </c>
      <c r="C9" s="11">
        <v>4</v>
      </c>
      <c r="D9" s="72">
        <v>0.08163265306122448</v>
      </c>
      <c r="F9" s="24" t="s">
        <v>109</v>
      </c>
      <c r="G9" s="67">
        <v>0.020833333333333332</v>
      </c>
    </row>
    <row r="10" spans="1:7" ht="13.5">
      <c r="A10" s="19" t="s">
        <v>1</v>
      </c>
      <c r="B10" s="19" t="s">
        <v>83</v>
      </c>
      <c r="C10" s="12">
        <v>3</v>
      </c>
      <c r="D10" s="70">
        <v>0.061224489795918366</v>
      </c>
      <c r="F10" s="24" t="s">
        <v>103</v>
      </c>
      <c r="G10" s="67">
        <v>0.020833333333333332</v>
      </c>
    </row>
    <row r="11" spans="1:7" ht="13.5">
      <c r="A11" s="21" t="s">
        <v>49</v>
      </c>
      <c r="B11" s="21" t="s">
        <v>67</v>
      </c>
      <c r="C11" s="13">
        <v>2</v>
      </c>
      <c r="D11" s="73">
        <v>0.04081632653061224</v>
      </c>
      <c r="F11" s="24" t="s">
        <v>121</v>
      </c>
      <c r="G11" s="67">
        <v>0.020833333333333332</v>
      </c>
    </row>
    <row r="12" spans="1:4" ht="13.5">
      <c r="A12" s="21" t="s">
        <v>49</v>
      </c>
      <c r="B12" s="21" t="s">
        <v>126</v>
      </c>
      <c r="C12" s="13">
        <v>2</v>
      </c>
      <c r="D12" s="73">
        <v>0.04081632653061224</v>
      </c>
    </row>
    <row r="13" spans="1:4" ht="13.5">
      <c r="A13" s="19" t="s">
        <v>74</v>
      </c>
      <c r="B13" s="19" t="s">
        <v>95</v>
      </c>
      <c r="C13" s="12">
        <v>2</v>
      </c>
      <c r="D13" s="70">
        <v>0.04081632653061224</v>
      </c>
    </row>
    <row r="14" spans="1:4" ht="13.5">
      <c r="A14" s="19" t="s">
        <v>74</v>
      </c>
      <c r="B14" s="19" t="s">
        <v>130</v>
      </c>
      <c r="C14" s="12">
        <v>2</v>
      </c>
      <c r="D14" s="70">
        <v>0.04081632653061224</v>
      </c>
    </row>
    <row r="15" spans="1:4" ht="13.5">
      <c r="A15" s="68" t="s">
        <v>49</v>
      </c>
      <c r="B15" s="68" t="s">
        <v>64</v>
      </c>
      <c r="C15" s="69">
        <v>1</v>
      </c>
      <c r="D15" s="74">
        <v>0.02040816326530612</v>
      </c>
    </row>
    <row r="16" spans="1:4" ht="13.5">
      <c r="A16" s="21" t="s">
        <v>49</v>
      </c>
      <c r="B16" s="21" t="s">
        <v>100</v>
      </c>
      <c r="C16" s="13">
        <v>1</v>
      </c>
      <c r="D16" s="73">
        <v>0.02040816326530612</v>
      </c>
    </row>
    <row r="17" spans="1:4" ht="13.5">
      <c r="A17" s="21" t="s">
        <v>49</v>
      </c>
      <c r="B17" s="21" t="s">
        <v>172</v>
      </c>
      <c r="C17" s="13">
        <v>1</v>
      </c>
      <c r="D17" s="73">
        <v>0.02040816326530612</v>
      </c>
    </row>
    <row r="18" spans="1:4" ht="13.5">
      <c r="A18" s="21" t="s">
        <v>49</v>
      </c>
      <c r="B18" s="21" t="s">
        <v>71</v>
      </c>
      <c r="C18" s="13">
        <v>1</v>
      </c>
      <c r="D18" s="73">
        <v>0.02040816326530612</v>
      </c>
    </row>
    <row r="19" spans="1:4" ht="13.5">
      <c r="A19" s="21" t="s">
        <v>49</v>
      </c>
      <c r="B19" s="21" t="s">
        <v>158</v>
      </c>
      <c r="C19" s="13">
        <v>1</v>
      </c>
      <c r="D19" s="73">
        <v>0.02040816326530612</v>
      </c>
    </row>
    <row r="20" spans="1:4" ht="13.5">
      <c r="A20" s="34" t="s">
        <v>1</v>
      </c>
      <c r="B20" s="34" t="s">
        <v>92</v>
      </c>
      <c r="C20" s="35">
        <v>1</v>
      </c>
      <c r="D20" s="75">
        <v>0.02040816326530612</v>
      </c>
    </row>
    <row r="21" spans="1:4" ht="13.5">
      <c r="A21" s="55" t="s">
        <v>1</v>
      </c>
      <c r="B21" s="56" t="s">
        <v>89</v>
      </c>
      <c r="C21" s="55">
        <v>1</v>
      </c>
      <c r="D21" s="76">
        <v>0.02040816326530612</v>
      </c>
    </row>
    <row r="22" spans="1:4" ht="13.5">
      <c r="A22" s="19" t="s">
        <v>74</v>
      </c>
      <c r="B22" s="19" t="s">
        <v>78</v>
      </c>
      <c r="C22" s="12">
        <v>1</v>
      </c>
      <c r="D22" s="70">
        <v>0.02040816326530612</v>
      </c>
    </row>
    <row r="23" spans="1:4" ht="13.5">
      <c r="A23" s="19" t="s">
        <v>74</v>
      </c>
      <c r="B23" s="19" t="s">
        <v>75</v>
      </c>
      <c r="C23" s="12">
        <v>1</v>
      </c>
      <c r="D23" s="70">
        <v>0.02040816326530612</v>
      </c>
    </row>
    <row r="24" spans="1:4" ht="13.5">
      <c r="A24" s="19" t="s">
        <v>74</v>
      </c>
      <c r="B24" s="19" t="s">
        <v>243</v>
      </c>
      <c r="C24" s="12">
        <v>1</v>
      </c>
      <c r="D24" s="70">
        <v>0.02040816326530612</v>
      </c>
    </row>
    <row r="25" spans="1:4" ht="13.5">
      <c r="A25" s="31" t="s">
        <v>74</v>
      </c>
      <c r="B25" s="31" t="s">
        <v>81</v>
      </c>
      <c r="C25" s="32">
        <v>1</v>
      </c>
      <c r="D25" s="77">
        <v>0.02040816326530612</v>
      </c>
    </row>
    <row r="26" spans="1:4" ht="13.5">
      <c r="A26" s="34" t="s">
        <v>106</v>
      </c>
      <c r="B26" s="34" t="s">
        <v>155</v>
      </c>
      <c r="C26" s="35">
        <v>1</v>
      </c>
      <c r="D26" s="75">
        <v>0.02040816326530612</v>
      </c>
    </row>
    <row r="27" spans="1:4" ht="13.5">
      <c r="A27" s="55" t="s">
        <v>106</v>
      </c>
      <c r="B27" s="55" t="s">
        <v>107</v>
      </c>
      <c r="C27" s="56">
        <v>1</v>
      </c>
      <c r="D27" s="78">
        <v>0.02040816326530612</v>
      </c>
    </row>
    <row r="28" spans="1:4" ht="13.5">
      <c r="A28" s="19" t="s">
        <v>106</v>
      </c>
      <c r="B28" s="19" t="s">
        <v>119</v>
      </c>
      <c r="C28" s="12">
        <v>1</v>
      </c>
      <c r="D28" s="70">
        <v>0.02040816326530612</v>
      </c>
    </row>
    <row r="29" spans="1:4" ht="13.5">
      <c r="A29" s="34" t="s">
        <v>58</v>
      </c>
      <c r="B29" s="34" t="s">
        <v>59</v>
      </c>
      <c r="C29" s="35">
        <v>1</v>
      </c>
      <c r="D29" s="75">
        <v>0.02040816326530612</v>
      </c>
    </row>
    <row r="30" spans="1:4" ht="13.5">
      <c r="A30" s="65" t="s">
        <v>109</v>
      </c>
      <c r="B30" s="65">
        <v>772</v>
      </c>
      <c r="C30" s="66">
        <v>1</v>
      </c>
      <c r="D30" s="71">
        <v>0.02040816326530612</v>
      </c>
    </row>
    <row r="31" spans="1:4" ht="13.5">
      <c r="A31" s="60" t="s">
        <v>103</v>
      </c>
      <c r="B31" s="60" t="s">
        <v>104</v>
      </c>
      <c r="C31" s="61">
        <v>1</v>
      </c>
      <c r="D31" s="79">
        <v>0.02040816326530612</v>
      </c>
    </row>
    <row r="32" spans="1:4" ht="13.5">
      <c r="A32" s="65" t="s">
        <v>121</v>
      </c>
      <c r="B32" s="65" t="s">
        <v>122</v>
      </c>
      <c r="C32" s="66">
        <v>1</v>
      </c>
      <c r="D32" s="71">
        <v>0.02040816326530612</v>
      </c>
    </row>
    <row r="33" spans="1:4" ht="13.5">
      <c r="A33" s="65" t="s">
        <v>1</v>
      </c>
      <c r="B33" s="65" t="s">
        <v>242</v>
      </c>
      <c r="C33" s="66">
        <v>0.5</v>
      </c>
      <c r="D33" s="71">
        <v>0.01020408163265306</v>
      </c>
    </row>
  </sheetData>
  <printOptions/>
  <pageMargins left="0.75" right="0.75" top="1" bottom="1" header="0.512" footer="0.512"/>
  <pageSetup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5" sqref="C25"/>
    </sheetView>
  </sheetViews>
  <sheetFormatPr defaultColWidth="9.00390625" defaultRowHeight="13.5"/>
  <cols>
    <col min="1" max="1" width="4.875" style="0" bestFit="1" customWidth="1"/>
    <col min="3" max="3" width="15.375" style="0" customWidth="1"/>
    <col min="5" max="5" width="16.125" style="0" bestFit="1" customWidth="1"/>
    <col min="6" max="6" width="10.25390625" style="0" bestFit="1" customWidth="1"/>
  </cols>
  <sheetData>
    <row r="1" ht="17.25">
      <c r="A1" s="28" t="s">
        <v>164</v>
      </c>
    </row>
    <row r="2" ht="13.5">
      <c r="A2" s="5" t="s">
        <v>140</v>
      </c>
    </row>
    <row r="3" ht="13.5">
      <c r="A3" s="5" t="s">
        <v>142</v>
      </c>
    </row>
    <row r="4" spans="1:6" ht="14.25">
      <c r="A4" t="s">
        <v>163</v>
      </c>
      <c r="D4" s="26" t="s">
        <v>145</v>
      </c>
      <c r="F4" s="27">
        <f>3/10</f>
        <v>0.3</v>
      </c>
    </row>
    <row r="5" spans="1:6" ht="13.5">
      <c r="A5" s="6" t="s">
        <v>138</v>
      </c>
      <c r="B5" s="15" t="s">
        <v>40</v>
      </c>
      <c r="C5" s="15" t="s">
        <v>41</v>
      </c>
      <c r="D5" s="15" t="s">
        <v>43</v>
      </c>
      <c r="E5" s="15" t="s">
        <v>42</v>
      </c>
      <c r="F5" s="7" t="s">
        <v>44</v>
      </c>
    </row>
    <row r="6" spans="1:7" ht="13.5">
      <c r="A6" s="8">
        <v>1</v>
      </c>
      <c r="B6" s="30">
        <v>0.0006347800925925926</v>
      </c>
      <c r="C6" s="31" t="s">
        <v>4</v>
      </c>
      <c r="D6" s="31" t="s">
        <v>5</v>
      </c>
      <c r="E6" s="31" t="s">
        <v>6</v>
      </c>
      <c r="F6" s="32" t="s">
        <v>7</v>
      </c>
      <c r="G6" s="24">
        <f aca="true" t="shared" si="0" ref="G6:G11">IF(D6="Y",1,0)</f>
        <v>0</v>
      </c>
    </row>
    <row r="7" spans="1:7" ht="13.5">
      <c r="A7" s="9">
        <v>2</v>
      </c>
      <c r="B7" s="18">
        <v>0.0006468402777777778</v>
      </c>
      <c r="C7" s="19" t="s">
        <v>8</v>
      </c>
      <c r="D7" s="19" t="s">
        <v>9</v>
      </c>
      <c r="E7" s="19" t="s">
        <v>10</v>
      </c>
      <c r="F7" s="12" t="s">
        <v>11</v>
      </c>
      <c r="G7" s="24">
        <f t="shared" si="0"/>
        <v>0</v>
      </c>
    </row>
    <row r="8" spans="1:7" ht="13.5">
      <c r="A8" s="9">
        <v>3</v>
      </c>
      <c r="B8" s="18">
        <v>0.0006508333333333333</v>
      </c>
      <c r="C8" s="19" t="s">
        <v>0</v>
      </c>
      <c r="D8" s="19" t="s">
        <v>1</v>
      </c>
      <c r="E8" s="19" t="s">
        <v>2</v>
      </c>
      <c r="F8" s="12" t="s">
        <v>3</v>
      </c>
      <c r="G8" s="24">
        <f t="shared" si="0"/>
        <v>0</v>
      </c>
    </row>
    <row r="9" spans="1:7" ht="13.5">
      <c r="A9" s="9">
        <v>4</v>
      </c>
      <c r="B9" s="18">
        <v>0.0006576273148148149</v>
      </c>
      <c r="C9" s="19" t="s">
        <v>25</v>
      </c>
      <c r="D9" s="19" t="s">
        <v>26</v>
      </c>
      <c r="E9" s="19" t="s">
        <v>27</v>
      </c>
      <c r="F9" s="12" t="s">
        <v>28</v>
      </c>
      <c r="G9" s="24">
        <f t="shared" si="0"/>
        <v>0</v>
      </c>
    </row>
    <row r="10" spans="1:7" ht="13.5">
      <c r="A10" s="9">
        <v>5</v>
      </c>
      <c r="B10" s="20">
        <v>0.0006677314814814815</v>
      </c>
      <c r="C10" s="21" t="s">
        <v>15</v>
      </c>
      <c r="D10" s="21" t="s">
        <v>16</v>
      </c>
      <c r="E10" s="21" t="s">
        <v>17</v>
      </c>
      <c r="F10" s="13" t="s">
        <v>18</v>
      </c>
      <c r="G10" s="24">
        <f t="shared" si="0"/>
        <v>1</v>
      </c>
    </row>
    <row r="11" spans="1:7" ht="13.5">
      <c r="A11" s="9">
        <v>6</v>
      </c>
      <c r="B11" s="20">
        <v>0.0006694560185185184</v>
      </c>
      <c r="C11" s="21" t="s">
        <v>29</v>
      </c>
      <c r="D11" s="21" t="s">
        <v>30</v>
      </c>
      <c r="E11" s="21" t="s">
        <v>31</v>
      </c>
      <c r="F11" s="13" t="s">
        <v>32</v>
      </c>
      <c r="G11" s="24">
        <f t="shared" si="0"/>
        <v>1</v>
      </c>
    </row>
    <row r="12" spans="1:7" ht="13.5">
      <c r="A12" s="9">
        <v>7</v>
      </c>
      <c r="B12" s="18">
        <v>0.0006782060185185185</v>
      </c>
      <c r="C12" s="19" t="s">
        <v>23</v>
      </c>
      <c r="D12" s="19" t="s">
        <v>24</v>
      </c>
      <c r="E12" s="19" t="s">
        <v>24</v>
      </c>
      <c r="F12" s="12" t="s">
        <v>24</v>
      </c>
      <c r="G12" s="24"/>
    </row>
    <row r="13" spans="1:7" ht="13.5">
      <c r="A13" s="9">
        <v>8</v>
      </c>
      <c r="B13" s="18">
        <v>0.0006830787037037036</v>
      </c>
      <c r="C13" s="19" t="s">
        <v>33</v>
      </c>
      <c r="D13" s="19" t="s">
        <v>34</v>
      </c>
      <c r="E13" s="19" t="s">
        <v>35</v>
      </c>
      <c r="F13" s="12" t="s">
        <v>36</v>
      </c>
      <c r="G13" s="24">
        <f>IF(D13="Y",1,0)</f>
        <v>0</v>
      </c>
    </row>
    <row r="14" spans="1:7" ht="13.5">
      <c r="A14" s="9">
        <v>9</v>
      </c>
      <c r="B14" s="18">
        <v>0.0006940856481481482</v>
      </c>
      <c r="C14" s="19" t="s">
        <v>12</v>
      </c>
      <c r="D14" s="19" t="s">
        <v>1</v>
      </c>
      <c r="E14" s="19" t="s">
        <v>13</v>
      </c>
      <c r="F14" s="12" t="s">
        <v>14</v>
      </c>
      <c r="G14" s="24">
        <f>IF(D14="Y",1,0)</f>
        <v>0</v>
      </c>
    </row>
    <row r="15" spans="1:7" ht="13.5">
      <c r="A15" s="9">
        <v>10</v>
      </c>
      <c r="B15" s="20">
        <v>0.0007162731481481482</v>
      </c>
      <c r="C15" s="21" t="s">
        <v>19</v>
      </c>
      <c r="D15" s="21" t="s">
        <v>20</v>
      </c>
      <c r="E15" s="21" t="s">
        <v>21</v>
      </c>
      <c r="F15" s="13" t="s">
        <v>22</v>
      </c>
      <c r="G15" s="24">
        <f>IF(D15="Y",1,0)</f>
        <v>1</v>
      </c>
    </row>
    <row r="16" spans="1:7" ht="13.5">
      <c r="A16" s="9">
        <v>11</v>
      </c>
      <c r="B16" s="18">
        <v>0.0007259143518518518</v>
      </c>
      <c r="C16" s="19" t="s">
        <v>37</v>
      </c>
      <c r="D16" s="19" t="s">
        <v>38</v>
      </c>
      <c r="E16" s="19" t="s">
        <v>38</v>
      </c>
      <c r="F16" s="12" t="s">
        <v>38</v>
      </c>
      <c r="G16" s="24"/>
    </row>
    <row r="17" spans="1:7" ht="13.5">
      <c r="A17" s="10">
        <v>12</v>
      </c>
      <c r="B17" s="33">
        <v>0.0007625231481481481</v>
      </c>
      <c r="C17" s="34" t="s">
        <v>39</v>
      </c>
      <c r="D17" s="34" t="s">
        <v>1</v>
      </c>
      <c r="E17" s="34" t="s">
        <v>2</v>
      </c>
      <c r="F17" s="35" t="s">
        <v>18</v>
      </c>
      <c r="G17" s="24">
        <f>IF(D17="Y",1,0)</f>
        <v>0</v>
      </c>
    </row>
    <row r="18" ht="13.5">
      <c r="G18">
        <f>SUM(G6:G17)</f>
        <v>3</v>
      </c>
    </row>
  </sheetData>
  <printOptions/>
  <pageMargins left="0.75" right="0.75" top="1" bottom="1" header="0.512" footer="0.512"/>
  <pageSetup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D29" sqref="D29"/>
    </sheetView>
  </sheetViews>
  <sheetFormatPr defaultColWidth="9.00390625" defaultRowHeight="13.5"/>
  <cols>
    <col min="1" max="1" width="5.875" style="0" customWidth="1"/>
    <col min="3" max="3" width="12.125" style="0" bestFit="1" customWidth="1"/>
    <col min="4" max="4" width="7.50390625" style="0" bestFit="1" customWidth="1"/>
    <col min="5" max="5" width="7.875" style="0" bestFit="1" customWidth="1"/>
    <col min="6" max="6" width="10.25390625" style="0" bestFit="1" customWidth="1"/>
  </cols>
  <sheetData>
    <row r="1" ht="17.25">
      <c r="A1" s="28" t="s">
        <v>164</v>
      </c>
    </row>
    <row r="2" ht="13.5">
      <c r="A2" s="5" t="s">
        <v>140</v>
      </c>
    </row>
    <row r="3" ht="13.5">
      <c r="A3" s="5" t="s">
        <v>142</v>
      </c>
    </row>
    <row r="4" spans="1:6" ht="14.25">
      <c r="A4" t="s">
        <v>165</v>
      </c>
      <c r="B4" t="s">
        <v>72</v>
      </c>
      <c r="C4" s="26" t="s">
        <v>145</v>
      </c>
      <c r="F4" s="27">
        <f>G19/13</f>
        <v>0.5384615384615384</v>
      </c>
    </row>
    <row r="5" spans="1:6" ht="13.5">
      <c r="A5" s="6" t="s">
        <v>138</v>
      </c>
      <c r="B5" s="15" t="s">
        <v>40</v>
      </c>
      <c r="C5" s="15" t="s">
        <v>41</v>
      </c>
      <c r="D5" s="15" t="s">
        <v>43</v>
      </c>
      <c r="E5" s="15" t="s">
        <v>42</v>
      </c>
      <c r="F5" s="7" t="s">
        <v>44</v>
      </c>
    </row>
    <row r="6" spans="1:7" ht="13.5">
      <c r="A6" s="8">
        <v>1</v>
      </c>
      <c r="B6" s="30">
        <v>0.0006158912037037037</v>
      </c>
      <c r="C6" s="31" t="s">
        <v>45</v>
      </c>
      <c r="D6" s="31" t="s">
        <v>1</v>
      </c>
      <c r="E6" s="31" t="s">
        <v>46</v>
      </c>
      <c r="F6" s="32" t="s">
        <v>47</v>
      </c>
      <c r="G6" s="24">
        <f aca="true" t="shared" si="0" ref="G6:G18">IF(D6="Y",1,0)</f>
        <v>0</v>
      </c>
    </row>
    <row r="7" spans="1:7" ht="13.5">
      <c r="A7" s="9">
        <v>2</v>
      </c>
      <c r="B7" s="18">
        <v>0.0006165277777777778</v>
      </c>
      <c r="C7" s="19" t="s">
        <v>52</v>
      </c>
      <c r="D7" s="19" t="s">
        <v>1</v>
      </c>
      <c r="E7" s="19" t="s">
        <v>46</v>
      </c>
      <c r="F7" s="12" t="s">
        <v>47</v>
      </c>
      <c r="G7" s="24">
        <f t="shared" si="0"/>
        <v>0</v>
      </c>
    </row>
    <row r="8" spans="1:7" ht="13.5">
      <c r="A8" s="9">
        <v>3</v>
      </c>
      <c r="B8" s="18">
        <v>0.0006185069444444444</v>
      </c>
      <c r="C8" s="19" t="s">
        <v>56</v>
      </c>
      <c r="D8" s="19" t="s">
        <v>1</v>
      </c>
      <c r="E8" s="19" t="s">
        <v>2</v>
      </c>
      <c r="F8" s="12" t="s">
        <v>47</v>
      </c>
      <c r="G8" s="24">
        <f t="shared" si="0"/>
        <v>0</v>
      </c>
    </row>
    <row r="9" spans="1:7" ht="13.5">
      <c r="A9" s="9">
        <v>4</v>
      </c>
      <c r="B9" s="20">
        <v>0.0006230671296296296</v>
      </c>
      <c r="C9" s="21" t="s">
        <v>53</v>
      </c>
      <c r="D9" s="21" t="s">
        <v>49</v>
      </c>
      <c r="E9" s="21" t="s">
        <v>54</v>
      </c>
      <c r="F9" s="13" t="s">
        <v>55</v>
      </c>
      <c r="G9" s="24">
        <f t="shared" si="0"/>
        <v>1</v>
      </c>
    </row>
    <row r="10" spans="1:7" ht="13.5">
      <c r="A10" s="9">
        <v>5</v>
      </c>
      <c r="B10" s="20">
        <v>0.0006263541666666667</v>
      </c>
      <c r="C10" s="21" t="s">
        <v>48</v>
      </c>
      <c r="D10" s="21" t="s">
        <v>49</v>
      </c>
      <c r="E10" s="21" t="s">
        <v>50</v>
      </c>
      <c r="F10" s="13" t="s">
        <v>14</v>
      </c>
      <c r="G10" s="24">
        <f t="shared" si="0"/>
        <v>1</v>
      </c>
    </row>
    <row r="11" spans="1:7" ht="13.5">
      <c r="A11" s="9">
        <v>6</v>
      </c>
      <c r="B11" s="18">
        <v>0.0006421875</v>
      </c>
      <c r="C11" s="19" t="s">
        <v>57</v>
      </c>
      <c r="D11" s="19" t="s">
        <v>58</v>
      </c>
      <c r="E11" s="19" t="s">
        <v>59</v>
      </c>
      <c r="F11" s="12" t="s">
        <v>60</v>
      </c>
      <c r="G11" s="24">
        <f t="shared" si="0"/>
        <v>0</v>
      </c>
    </row>
    <row r="12" spans="1:7" ht="13.5">
      <c r="A12" s="9">
        <v>7</v>
      </c>
      <c r="B12" s="20">
        <v>0.0006547569444444444</v>
      </c>
      <c r="C12" s="21" t="s">
        <v>62</v>
      </c>
      <c r="D12" s="21" t="s">
        <v>49</v>
      </c>
      <c r="E12" s="21" t="s">
        <v>50</v>
      </c>
      <c r="F12" s="13" t="s">
        <v>14</v>
      </c>
      <c r="G12" s="24">
        <f t="shared" si="0"/>
        <v>1</v>
      </c>
    </row>
    <row r="13" spans="1:7" ht="13.5">
      <c r="A13" s="9">
        <v>8</v>
      </c>
      <c r="B13" s="20">
        <v>0.0006562962962962963</v>
      </c>
      <c r="C13" s="21" t="s">
        <v>61</v>
      </c>
      <c r="D13" s="21" t="s">
        <v>49</v>
      </c>
      <c r="E13" s="21" t="s">
        <v>54</v>
      </c>
      <c r="F13" s="13" t="s">
        <v>55</v>
      </c>
      <c r="G13" s="24">
        <f t="shared" si="0"/>
        <v>1</v>
      </c>
    </row>
    <row r="14" spans="1:7" ht="13.5">
      <c r="A14" s="9">
        <v>9</v>
      </c>
      <c r="B14" s="20">
        <v>0.0006564699074074074</v>
      </c>
      <c r="C14" s="21" t="s">
        <v>63</v>
      </c>
      <c r="D14" s="21" t="s">
        <v>49</v>
      </c>
      <c r="E14" s="21" t="s">
        <v>64</v>
      </c>
      <c r="F14" s="13" t="s">
        <v>65</v>
      </c>
      <c r="G14" s="24">
        <f t="shared" si="0"/>
        <v>1</v>
      </c>
    </row>
    <row r="15" spans="1:7" ht="13.5">
      <c r="A15" s="9">
        <v>10</v>
      </c>
      <c r="B15" s="20">
        <v>0.0006682407407407406</v>
      </c>
      <c r="C15" s="21" t="s">
        <v>66</v>
      </c>
      <c r="D15" s="21" t="s">
        <v>49</v>
      </c>
      <c r="E15" s="21" t="s">
        <v>67</v>
      </c>
      <c r="F15" s="13" t="s">
        <v>60</v>
      </c>
      <c r="G15" s="24">
        <f t="shared" si="0"/>
        <v>1</v>
      </c>
    </row>
    <row r="16" spans="1:7" ht="13.5">
      <c r="A16" s="9">
        <v>11</v>
      </c>
      <c r="B16" s="20">
        <v>0.0006809837962962963</v>
      </c>
      <c r="C16" s="21" t="s">
        <v>70</v>
      </c>
      <c r="D16" s="21" t="s">
        <v>49</v>
      </c>
      <c r="E16" s="21" t="s">
        <v>71</v>
      </c>
      <c r="F16" s="13" t="s">
        <v>47</v>
      </c>
      <c r="G16" s="24">
        <f t="shared" si="0"/>
        <v>1</v>
      </c>
    </row>
    <row r="17" spans="1:7" ht="13.5">
      <c r="A17" s="9">
        <v>12</v>
      </c>
      <c r="B17" s="18">
        <v>0.0006840277777777778</v>
      </c>
      <c r="C17" s="19" t="s">
        <v>69</v>
      </c>
      <c r="D17" s="19" t="s">
        <v>1</v>
      </c>
      <c r="E17" s="19" t="s">
        <v>2</v>
      </c>
      <c r="F17" s="12" t="s">
        <v>47</v>
      </c>
      <c r="G17" s="24">
        <f t="shared" si="0"/>
        <v>0</v>
      </c>
    </row>
    <row r="18" spans="1:7" ht="13.5">
      <c r="A18" s="10">
        <v>13</v>
      </c>
      <c r="B18" s="33">
        <v>0.0006945254629629631</v>
      </c>
      <c r="C18" s="34" t="s">
        <v>68</v>
      </c>
      <c r="D18" s="34" t="s">
        <v>1</v>
      </c>
      <c r="E18" s="34" t="s">
        <v>2</v>
      </c>
      <c r="F18" s="35" t="s">
        <v>47</v>
      </c>
      <c r="G18" s="24">
        <f t="shared" si="0"/>
        <v>0</v>
      </c>
    </row>
    <row r="19" ht="13.5">
      <c r="G19">
        <f>SUM(G6:G18)</f>
        <v>7</v>
      </c>
    </row>
    <row r="24" ht="30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printOptions/>
  <pageMargins left="0.75" right="0.75" top="1" bottom="1" header="0.512" footer="0.512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12" sqref="B12"/>
    </sheetView>
  </sheetViews>
  <sheetFormatPr defaultColWidth="9.00390625" defaultRowHeight="13.5"/>
  <cols>
    <col min="1" max="1" width="5.875" style="0" customWidth="1"/>
    <col min="3" max="3" width="12.125" style="0" customWidth="1"/>
    <col min="4" max="4" width="7.50390625" style="0" customWidth="1"/>
    <col min="5" max="5" width="10.25390625" style="0" bestFit="1" customWidth="1"/>
    <col min="6" max="6" width="10.25390625" style="0" customWidth="1"/>
    <col min="7" max="13" width="8.125" style="0" customWidth="1"/>
  </cols>
  <sheetData>
    <row r="1" ht="17.25">
      <c r="A1" s="28" t="s">
        <v>164</v>
      </c>
    </row>
    <row r="2" ht="13.5">
      <c r="A2" s="5" t="s">
        <v>140</v>
      </c>
    </row>
    <row r="3" ht="13.5">
      <c r="A3" s="5" t="s">
        <v>142</v>
      </c>
    </row>
    <row r="4" spans="1:6" ht="14.25">
      <c r="A4" t="s">
        <v>166</v>
      </c>
      <c r="B4" t="s">
        <v>167</v>
      </c>
      <c r="C4" s="26"/>
      <c r="D4" s="26" t="s">
        <v>145</v>
      </c>
      <c r="F4" s="27">
        <f>G19/6</f>
        <v>0.16666666666666666</v>
      </c>
    </row>
    <row r="5" spans="1:6" ht="13.5">
      <c r="A5" s="6" t="s">
        <v>168</v>
      </c>
      <c r="B5" s="15" t="s">
        <v>40</v>
      </c>
      <c r="C5" s="15" t="s">
        <v>41</v>
      </c>
      <c r="D5" s="15" t="s">
        <v>43</v>
      </c>
      <c r="E5" s="15" t="s">
        <v>42</v>
      </c>
      <c r="F5" s="7" t="s">
        <v>44</v>
      </c>
    </row>
    <row r="6" spans="1:7" ht="13.5">
      <c r="A6" s="8">
        <v>1</v>
      </c>
      <c r="B6" s="30">
        <v>0.0005935532407407407</v>
      </c>
      <c r="C6" s="31" t="s">
        <v>73</v>
      </c>
      <c r="D6" s="31" t="s">
        <v>74</v>
      </c>
      <c r="E6" s="31" t="s">
        <v>75</v>
      </c>
      <c r="F6" s="32" t="s">
        <v>76</v>
      </c>
      <c r="G6" s="24">
        <f aca="true" t="shared" si="0" ref="G6:G18">IF(D6="Y",1,0)</f>
        <v>0</v>
      </c>
    </row>
    <row r="7" spans="1:7" ht="13.5">
      <c r="A7" s="9">
        <v>2</v>
      </c>
      <c r="B7" s="18">
        <v>0.0006123263888888889</v>
      </c>
      <c r="C7" s="19" t="s">
        <v>77</v>
      </c>
      <c r="D7" s="19" t="s">
        <v>74</v>
      </c>
      <c r="E7" s="19" t="s">
        <v>78</v>
      </c>
      <c r="F7" s="12" t="s">
        <v>47</v>
      </c>
      <c r="G7" s="24">
        <f t="shared" si="0"/>
        <v>0</v>
      </c>
    </row>
    <row r="8" spans="1:7" ht="13.5">
      <c r="A8" s="9">
        <v>3</v>
      </c>
      <c r="B8" s="18">
        <v>0.0006265046296296296</v>
      </c>
      <c r="C8" s="19" t="s">
        <v>82</v>
      </c>
      <c r="D8" s="19" t="s">
        <v>1</v>
      </c>
      <c r="E8" s="19" t="s">
        <v>83</v>
      </c>
      <c r="F8" s="12" t="s">
        <v>76</v>
      </c>
      <c r="G8" s="24">
        <f t="shared" si="0"/>
        <v>0</v>
      </c>
    </row>
    <row r="9" spans="1:7" ht="13.5">
      <c r="A9" s="9">
        <v>4</v>
      </c>
      <c r="B9" s="18">
        <v>0.0006291898148148148</v>
      </c>
      <c r="C9" s="19" t="s">
        <v>79</v>
      </c>
      <c r="D9" s="19" t="s">
        <v>74</v>
      </c>
      <c r="E9" s="19" t="s">
        <v>80</v>
      </c>
      <c r="F9" s="12" t="s">
        <v>81</v>
      </c>
      <c r="G9" s="24">
        <f t="shared" si="0"/>
        <v>0</v>
      </c>
    </row>
    <row r="10" spans="1:7" ht="13.5">
      <c r="A10" s="9">
        <v>5</v>
      </c>
      <c r="B10" s="18">
        <v>0.0006560069444444444</v>
      </c>
      <c r="C10" s="19" t="s">
        <v>85</v>
      </c>
      <c r="D10" s="19" t="s">
        <v>86</v>
      </c>
      <c r="E10" s="19" t="s">
        <v>86</v>
      </c>
      <c r="F10" s="12" t="s">
        <v>86</v>
      </c>
      <c r="G10" s="24">
        <f t="shared" si="0"/>
        <v>0</v>
      </c>
    </row>
    <row r="11" spans="1:7" ht="13.5">
      <c r="A11" s="9">
        <v>6</v>
      </c>
      <c r="B11" s="20">
        <v>0.0006585648148148148</v>
      </c>
      <c r="C11" s="21" t="s">
        <v>84</v>
      </c>
      <c r="D11" s="21" t="s">
        <v>49</v>
      </c>
      <c r="E11" s="21" t="s">
        <v>50</v>
      </c>
      <c r="F11" s="13" t="s">
        <v>76</v>
      </c>
      <c r="G11" s="24">
        <f t="shared" si="0"/>
        <v>1</v>
      </c>
    </row>
    <row r="12" spans="1:7" ht="13.5">
      <c r="A12" s="9">
        <v>7</v>
      </c>
      <c r="B12" s="18">
        <v>0.0006809953703703704</v>
      </c>
      <c r="C12" s="19" t="s">
        <v>87</v>
      </c>
      <c r="D12" s="19" t="s">
        <v>1</v>
      </c>
      <c r="E12" s="19" t="s">
        <v>13</v>
      </c>
      <c r="F12" s="12" t="s">
        <v>76</v>
      </c>
      <c r="G12" s="24">
        <f t="shared" si="0"/>
        <v>0</v>
      </c>
    </row>
    <row r="13" spans="1:7" ht="13.5">
      <c r="A13" s="9"/>
      <c r="B13" s="18"/>
      <c r="C13" s="19"/>
      <c r="D13" s="19"/>
      <c r="E13" s="19"/>
      <c r="F13" s="12"/>
      <c r="G13" s="24">
        <f t="shared" si="0"/>
        <v>0</v>
      </c>
    </row>
    <row r="14" spans="1:7" ht="13.5">
      <c r="A14" s="9"/>
      <c r="B14" s="18"/>
      <c r="C14" s="19"/>
      <c r="D14" s="19"/>
      <c r="E14" s="19"/>
      <c r="F14" s="12"/>
      <c r="G14" s="24">
        <f t="shared" si="0"/>
        <v>0</v>
      </c>
    </row>
    <row r="15" spans="1:7" ht="13.5">
      <c r="A15" s="9"/>
      <c r="B15" s="18"/>
      <c r="C15" s="19"/>
      <c r="D15" s="19"/>
      <c r="E15" s="19"/>
      <c r="F15" s="12"/>
      <c r="G15" s="24">
        <f t="shared" si="0"/>
        <v>0</v>
      </c>
    </row>
    <row r="16" spans="1:7" ht="13.5">
      <c r="A16" s="9"/>
      <c r="B16" s="18"/>
      <c r="C16" s="19"/>
      <c r="D16" s="19"/>
      <c r="E16" s="19"/>
      <c r="F16" s="12"/>
      <c r="G16" s="24">
        <f t="shared" si="0"/>
        <v>0</v>
      </c>
    </row>
    <row r="17" spans="1:7" ht="13.5">
      <c r="A17" s="9"/>
      <c r="B17" s="18"/>
      <c r="C17" s="19"/>
      <c r="D17" s="19"/>
      <c r="E17" s="19"/>
      <c r="F17" s="12"/>
      <c r="G17" s="24">
        <f t="shared" si="0"/>
        <v>0</v>
      </c>
    </row>
    <row r="18" spans="1:7" ht="13.5">
      <c r="A18" s="10"/>
      <c r="B18" s="33"/>
      <c r="C18" s="34"/>
      <c r="D18" s="34"/>
      <c r="E18" s="34"/>
      <c r="F18" s="35"/>
      <c r="G18" s="24">
        <f t="shared" si="0"/>
        <v>0</v>
      </c>
    </row>
    <row r="19" ht="13.5">
      <c r="G19" s="24">
        <f>SUM(G6:G18)</f>
        <v>1</v>
      </c>
    </row>
    <row r="34" ht="30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 password="88BF" objects="1"/>
  <printOptions/>
  <pageMargins left="0.75" right="0.75" top="1" bottom="1" header="0.512" footer="0.512"/>
  <pageSetup orientation="landscape" paperSize="9" r:id="rId2"/>
  <headerFooter alignWithMargins="0">
    <oddHeader>&amp;L&amp;A</oddHeader>
    <oddFooter>&amp;LPage &amp;P of &amp;N&amp;RAMB identification &amp;&amp; timing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7" sqref="E7"/>
    </sheetView>
  </sheetViews>
  <sheetFormatPr defaultColWidth="9.00390625" defaultRowHeight="13.5"/>
  <cols>
    <col min="1" max="1" width="6.125" style="0" customWidth="1"/>
    <col min="2" max="2" width="8.125" style="0" customWidth="1"/>
    <col min="3" max="3" width="12.125" style="0" bestFit="1" customWidth="1"/>
    <col min="4" max="4" width="9.125" style="0" bestFit="1" customWidth="1"/>
    <col min="5" max="5" width="13.25390625" style="0" bestFit="1" customWidth="1"/>
    <col min="6" max="6" width="10.25390625" style="0" bestFit="1" customWidth="1"/>
    <col min="7" max="13" width="8.125" style="0" customWidth="1"/>
  </cols>
  <sheetData>
    <row r="1" ht="17.25">
      <c r="A1" s="28" t="s">
        <v>164</v>
      </c>
    </row>
    <row r="2" ht="13.5">
      <c r="A2" s="5" t="s">
        <v>140</v>
      </c>
    </row>
    <row r="3" ht="13.5">
      <c r="A3" s="5" t="s">
        <v>142</v>
      </c>
    </row>
    <row r="4" spans="1:6" ht="14.25">
      <c r="A4" t="s">
        <v>166</v>
      </c>
      <c r="B4" s="36" t="s">
        <v>169</v>
      </c>
      <c r="C4" s="2"/>
      <c r="D4" s="26" t="s">
        <v>145</v>
      </c>
      <c r="F4" s="27">
        <f>G19/10</f>
        <v>0.2</v>
      </c>
    </row>
    <row r="5" spans="1:6" ht="13.5">
      <c r="A5" s="6" t="s">
        <v>168</v>
      </c>
      <c r="B5" s="15" t="s">
        <v>40</v>
      </c>
      <c r="C5" s="15" t="s">
        <v>41</v>
      </c>
      <c r="D5" s="15" t="s">
        <v>43</v>
      </c>
      <c r="E5" s="15" t="s">
        <v>42</v>
      </c>
      <c r="F5" s="7" t="s">
        <v>44</v>
      </c>
    </row>
    <row r="6" spans="1:7" ht="13.5">
      <c r="A6" s="8">
        <v>1</v>
      </c>
      <c r="B6" s="30">
        <v>0.0006757060185185185</v>
      </c>
      <c r="C6" s="31" t="s">
        <v>88</v>
      </c>
      <c r="D6" s="31" t="s">
        <v>1</v>
      </c>
      <c r="E6" s="31" t="s">
        <v>89</v>
      </c>
      <c r="F6" s="32" t="s">
        <v>76</v>
      </c>
      <c r="G6" s="24">
        <f aca="true" t="shared" si="0" ref="G6:G18">IF(D6="Y",1,0)</f>
        <v>0</v>
      </c>
    </row>
    <row r="7" spans="1:7" ht="13.5">
      <c r="A7" s="9">
        <v>2</v>
      </c>
      <c r="B7" s="18">
        <v>0.0006799421296296296</v>
      </c>
      <c r="C7" s="19" t="s">
        <v>90</v>
      </c>
      <c r="D7" s="19" t="s">
        <v>1</v>
      </c>
      <c r="E7" s="19" t="s">
        <v>13</v>
      </c>
      <c r="F7" s="12" t="s">
        <v>47</v>
      </c>
      <c r="G7" s="24">
        <f t="shared" si="0"/>
        <v>0</v>
      </c>
    </row>
    <row r="8" spans="1:7" ht="13.5">
      <c r="A8" s="9">
        <v>3</v>
      </c>
      <c r="B8" s="18">
        <v>0.0006984375</v>
      </c>
      <c r="C8" s="19" t="s">
        <v>97</v>
      </c>
      <c r="D8" s="19" t="s">
        <v>74</v>
      </c>
      <c r="E8" s="19" t="s">
        <v>95</v>
      </c>
      <c r="F8" s="12" t="s">
        <v>96</v>
      </c>
      <c r="G8" s="24">
        <f t="shared" si="0"/>
        <v>0</v>
      </c>
    </row>
    <row r="9" spans="1:7" ht="13.5">
      <c r="A9" s="9">
        <v>4</v>
      </c>
      <c r="B9" s="18">
        <v>0.0007042013888888888</v>
      </c>
      <c r="C9" s="19" t="s">
        <v>94</v>
      </c>
      <c r="D9" s="19" t="s">
        <v>74</v>
      </c>
      <c r="E9" s="19" t="s">
        <v>95</v>
      </c>
      <c r="F9" s="12" t="s">
        <v>96</v>
      </c>
      <c r="G9" s="24">
        <f t="shared" si="0"/>
        <v>0</v>
      </c>
    </row>
    <row r="10" spans="1:7" ht="13.5">
      <c r="A10" s="9">
        <v>5</v>
      </c>
      <c r="B10" s="18">
        <v>0.0007084143518518517</v>
      </c>
      <c r="C10" s="21" t="s">
        <v>110</v>
      </c>
      <c r="D10" s="21" t="s">
        <v>49</v>
      </c>
      <c r="E10" s="21" t="s">
        <v>54</v>
      </c>
      <c r="F10" s="13" t="s">
        <v>55</v>
      </c>
      <c r="G10" s="24">
        <f t="shared" si="0"/>
        <v>1</v>
      </c>
    </row>
    <row r="11" spans="1:7" ht="13.5">
      <c r="A11" s="9">
        <v>6</v>
      </c>
      <c r="B11" s="18">
        <v>0.00072</v>
      </c>
      <c r="C11" s="19" t="s">
        <v>91</v>
      </c>
      <c r="D11" s="19" t="s">
        <v>1</v>
      </c>
      <c r="E11" s="19" t="s">
        <v>92</v>
      </c>
      <c r="F11" s="12" t="s">
        <v>93</v>
      </c>
      <c r="G11" s="24">
        <f t="shared" si="0"/>
        <v>0</v>
      </c>
    </row>
    <row r="12" spans="1:7" ht="13.5">
      <c r="A12" s="9">
        <v>7</v>
      </c>
      <c r="B12" s="18">
        <v>0.0007383912037037038</v>
      </c>
      <c r="C12" s="19" t="s">
        <v>98</v>
      </c>
      <c r="D12" s="19" t="s">
        <v>86</v>
      </c>
      <c r="E12" s="19" t="s">
        <v>86</v>
      </c>
      <c r="F12" s="12" t="s">
        <v>86</v>
      </c>
      <c r="G12" s="24">
        <f t="shared" si="0"/>
        <v>0</v>
      </c>
    </row>
    <row r="13" spans="1:7" ht="13.5">
      <c r="A13" s="9">
        <v>8</v>
      </c>
      <c r="B13" s="18">
        <v>0.0007430324074074074</v>
      </c>
      <c r="C13" s="19" t="s">
        <v>102</v>
      </c>
      <c r="D13" s="19" t="s">
        <v>103</v>
      </c>
      <c r="E13" s="19" t="s">
        <v>104</v>
      </c>
      <c r="F13" s="12" t="s">
        <v>47</v>
      </c>
      <c r="G13" s="24">
        <f t="shared" si="0"/>
        <v>0</v>
      </c>
    </row>
    <row r="14" spans="1:7" ht="13.5">
      <c r="A14" s="9">
        <v>9</v>
      </c>
      <c r="B14" s="18">
        <v>0.0007485763888888889</v>
      </c>
      <c r="C14" s="21" t="s">
        <v>99</v>
      </c>
      <c r="D14" s="21" t="s">
        <v>49</v>
      </c>
      <c r="E14" s="21" t="s">
        <v>177</v>
      </c>
      <c r="F14" s="13" t="s">
        <v>101</v>
      </c>
      <c r="G14" s="24">
        <f t="shared" si="0"/>
        <v>1</v>
      </c>
    </row>
    <row r="15" spans="1:7" ht="13.5">
      <c r="A15" s="9">
        <v>10</v>
      </c>
      <c r="B15" s="18">
        <v>0.0007596643518518518</v>
      </c>
      <c r="C15" s="19" t="s">
        <v>105</v>
      </c>
      <c r="D15" s="19" t="s">
        <v>106</v>
      </c>
      <c r="E15" s="19" t="s">
        <v>107</v>
      </c>
      <c r="F15" s="12" t="s">
        <v>55</v>
      </c>
      <c r="G15" s="24">
        <f t="shared" si="0"/>
        <v>0</v>
      </c>
    </row>
    <row r="16" spans="1:7" ht="13.5">
      <c r="A16" s="9">
        <v>11</v>
      </c>
      <c r="B16" s="18">
        <v>0.0010307523148148149</v>
      </c>
      <c r="C16" s="19" t="s">
        <v>108</v>
      </c>
      <c r="D16" s="19" t="s">
        <v>109</v>
      </c>
      <c r="E16" s="19">
        <v>772</v>
      </c>
      <c r="F16" s="12" t="s">
        <v>60</v>
      </c>
      <c r="G16" s="24">
        <f t="shared" si="0"/>
        <v>0</v>
      </c>
    </row>
    <row r="17" spans="1:7" ht="13.5">
      <c r="A17" s="9"/>
      <c r="B17" s="18"/>
      <c r="C17" s="19"/>
      <c r="D17" s="19"/>
      <c r="E17" s="19"/>
      <c r="F17" s="12"/>
      <c r="G17" s="24">
        <f t="shared" si="0"/>
        <v>0</v>
      </c>
    </row>
    <row r="18" spans="1:7" ht="19.5" customHeight="1">
      <c r="A18" s="10"/>
      <c r="B18" s="33"/>
      <c r="C18" s="34"/>
      <c r="D18" s="34"/>
      <c r="E18" s="34"/>
      <c r="F18" s="35"/>
      <c r="G18" s="24">
        <f t="shared" si="0"/>
        <v>0</v>
      </c>
    </row>
    <row r="19" ht="13.5">
      <c r="G19">
        <f>SUM(G6:G18)</f>
        <v>2</v>
      </c>
    </row>
    <row r="25" ht="30" customHeight="1"/>
    <row r="26" ht="19.5" customHeight="1"/>
    <row r="27" ht="19.5" customHeight="1"/>
    <row r="28" ht="19.5" customHeight="1"/>
  </sheetData>
  <sheetProtection password="88BF" objects="1"/>
  <printOptions/>
  <pageMargins left="0.75" right="0.75" top="1" bottom="1" header="0.512" footer="0.512"/>
  <pageSetup orientation="landscape" paperSize="9" r:id="rId2"/>
  <headerFooter alignWithMargins="0">
    <oddHeader>&amp;L&amp;A</oddHeader>
    <oddFooter>&amp;LPage &amp;P of &amp;N&amp;RAMB identification &amp;&amp; timing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ｙｒｃ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y861073</dc:creator>
  <cp:keywords/>
  <dc:description/>
  <cp:lastModifiedBy>ｎｏｂ</cp:lastModifiedBy>
  <cp:lastPrinted>2002-10-08T03:57:01Z</cp:lastPrinted>
  <dcterms:created xsi:type="dcterms:W3CDTF">2002-09-17T04:14:37Z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